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20" tabRatio="599" activeTab="1"/>
  </bookViews>
  <sheets>
    <sheet name="SPISAK" sheetId="1" r:id="rId1"/>
    <sheet name="PRODEKAN" sheetId="2" r:id="rId2"/>
    <sheet name="Zak.ocj" sheetId="3" r:id="rId3"/>
  </sheets>
  <definedNames/>
  <calcPr fullCalcOnLoad="1"/>
</workbook>
</file>

<file path=xl/sharedStrings.xml><?xml version="1.0" encoding="utf-8"?>
<sst xmlns="http://schemas.openxmlformats.org/spreadsheetml/2006/main" count="235" uniqueCount="162">
  <si>
    <t>SUMA</t>
  </si>
  <si>
    <t>OCJENA</t>
  </si>
  <si>
    <t xml:space="preserve"> </t>
  </si>
  <si>
    <t>K1</t>
  </si>
  <si>
    <t>K2</t>
  </si>
  <si>
    <t>1K1</t>
  </si>
  <si>
    <t>1K2</t>
  </si>
  <si>
    <t>1K3</t>
  </si>
  <si>
    <t>2K1</t>
  </si>
  <si>
    <t>2K2</t>
  </si>
  <si>
    <t>2K3</t>
  </si>
  <si>
    <t>3K1</t>
  </si>
  <si>
    <t>3K2</t>
  </si>
  <si>
    <t>3K3</t>
  </si>
  <si>
    <t>4K1</t>
  </si>
  <si>
    <t>4K2</t>
  </si>
  <si>
    <t>4K3</t>
  </si>
  <si>
    <t>K3</t>
  </si>
  <si>
    <t>K4</t>
  </si>
  <si>
    <t>5K1</t>
  </si>
  <si>
    <t>5K2</t>
  </si>
  <si>
    <t>5K3</t>
  </si>
  <si>
    <t>K5</t>
  </si>
  <si>
    <t>MAŠINSKI  FAKULTET</t>
  </si>
  <si>
    <t>Indeks</t>
  </si>
  <si>
    <t>God. Upisa</t>
  </si>
  <si>
    <t>Ime</t>
  </si>
  <si>
    <t>Prezime</t>
  </si>
  <si>
    <t>Marko</t>
  </si>
  <si>
    <t>Božović</t>
  </si>
  <si>
    <t>Lukačević</t>
  </si>
  <si>
    <t>Popović</t>
  </si>
  <si>
    <t>Pavle</t>
  </si>
  <si>
    <t>Jokić</t>
  </si>
  <si>
    <t>Nikola</t>
  </si>
  <si>
    <t>Stefan</t>
  </si>
  <si>
    <t>Petar</t>
  </si>
  <si>
    <t>Bojan</t>
  </si>
  <si>
    <t>Milica</t>
  </si>
  <si>
    <t>Luka</t>
  </si>
  <si>
    <t>Igor</t>
  </si>
  <si>
    <t>Vujović</t>
  </si>
  <si>
    <t>Vukčević</t>
  </si>
  <si>
    <t>UNIVERZUITET CRNE GORE</t>
  </si>
  <si>
    <t>MAŠINSKI FAKULTET</t>
  </si>
  <si>
    <t>Studije: Osnovne akademske</t>
  </si>
  <si>
    <t xml:space="preserve">Studijski program: </t>
  </si>
  <si>
    <t xml:space="preserve">Semestar: </t>
  </si>
  <si>
    <t>II</t>
  </si>
  <si>
    <t>Naziv predmeta:</t>
  </si>
  <si>
    <t>OTPORNOST MATERIJALA I</t>
  </si>
  <si>
    <t>ZAVRŠNA STATISTIKA</t>
  </si>
  <si>
    <t>Po spisku</t>
  </si>
  <si>
    <t>Nije izašlo</t>
  </si>
  <si>
    <t xml:space="preserve">Izašlo </t>
  </si>
  <si>
    <t xml:space="preserve"> F</t>
  </si>
  <si>
    <t>%</t>
  </si>
  <si>
    <t>E</t>
  </si>
  <si>
    <t>D</t>
  </si>
  <si>
    <t>C</t>
  </si>
  <si>
    <t>B</t>
  </si>
  <si>
    <t>A</t>
  </si>
  <si>
    <t>Uspješno</t>
  </si>
  <si>
    <t>Neuspješno</t>
  </si>
  <si>
    <r>
      <t xml:space="preserve">PREDMET:                          </t>
    </r>
    <r>
      <rPr>
        <b/>
        <sz val="12"/>
        <rFont val="Times New Roman"/>
        <family val="1"/>
      </rPr>
      <t xml:space="preserve">OTPORNOST  MATERIJALA </t>
    </r>
  </si>
  <si>
    <t>Jovan</t>
  </si>
  <si>
    <t>Novosel</t>
  </si>
  <si>
    <t>Patrić</t>
  </si>
  <si>
    <t>Stojanović</t>
  </si>
  <si>
    <t>Bakrač</t>
  </si>
  <si>
    <t>Đerković</t>
  </si>
  <si>
    <t>Daković</t>
  </si>
  <si>
    <t>Branimir</t>
  </si>
  <si>
    <t>Čukić</t>
  </si>
  <si>
    <t>Bajčetić</t>
  </si>
  <si>
    <t>Darko</t>
  </si>
  <si>
    <t>Vuk</t>
  </si>
  <si>
    <t>Mićunović</t>
  </si>
  <si>
    <t>Besim</t>
  </si>
  <si>
    <t>Kollari</t>
  </si>
  <si>
    <t>Papan</t>
  </si>
  <si>
    <t>Asanović</t>
  </si>
  <si>
    <t>Savo</t>
  </si>
  <si>
    <t>Boljević</t>
  </si>
  <si>
    <t>Šoć</t>
  </si>
  <si>
    <t>Andrija</t>
  </si>
  <si>
    <t>Kuveljić</t>
  </si>
  <si>
    <t>Denis</t>
  </si>
  <si>
    <t>Sijamić</t>
  </si>
  <si>
    <t>Boban</t>
  </si>
  <si>
    <t>Caković</t>
  </si>
  <si>
    <t>Prodekan za nastavu,</t>
  </si>
  <si>
    <r>
      <t xml:space="preserve">STUDIJSKI PROGRAM </t>
    </r>
    <r>
      <rPr>
        <b/>
        <sz val="14"/>
        <rFont val="Times New Roman"/>
        <family val="1"/>
      </rPr>
      <t>MEHATRONIKA</t>
    </r>
  </si>
  <si>
    <t>1</t>
  </si>
  <si>
    <t>2016</t>
  </si>
  <si>
    <t>Dzivat</t>
  </si>
  <si>
    <t>Hodzić</t>
  </si>
  <si>
    <t>2</t>
  </si>
  <si>
    <t>Danilo</t>
  </si>
  <si>
    <t>Ivanović</t>
  </si>
  <si>
    <t>4</t>
  </si>
  <si>
    <t>Milan</t>
  </si>
  <si>
    <t>Mišović</t>
  </si>
  <si>
    <t>5</t>
  </si>
  <si>
    <t>Latinović</t>
  </si>
  <si>
    <t>6</t>
  </si>
  <si>
    <t>Lazar</t>
  </si>
  <si>
    <t>Mićović</t>
  </si>
  <si>
    <t>7</t>
  </si>
  <si>
    <t>Branko</t>
  </si>
  <si>
    <t>8</t>
  </si>
  <si>
    <t>Milovan</t>
  </si>
  <si>
    <t>Đurđevac</t>
  </si>
  <si>
    <t>9</t>
  </si>
  <si>
    <t>Bošković</t>
  </si>
  <si>
    <t>10</t>
  </si>
  <si>
    <t>Ljon</t>
  </si>
  <si>
    <t>Ljuljđuraj</t>
  </si>
  <si>
    <t>11</t>
  </si>
  <si>
    <t>Dražen</t>
  </si>
  <si>
    <t>Anđelić</t>
  </si>
  <si>
    <t>12</t>
  </si>
  <si>
    <t>Radunović</t>
  </si>
  <si>
    <t>13</t>
  </si>
  <si>
    <t>Mihailo</t>
  </si>
  <si>
    <t>14</t>
  </si>
  <si>
    <t>Marija</t>
  </si>
  <si>
    <t>Pejović</t>
  </si>
  <si>
    <t>15</t>
  </si>
  <si>
    <t>Vladimir</t>
  </si>
  <si>
    <t>Pečurica</t>
  </si>
  <si>
    <t>16</t>
  </si>
  <si>
    <t>Aleksandar</t>
  </si>
  <si>
    <t>Bubanja</t>
  </si>
  <si>
    <t>17</t>
  </si>
  <si>
    <t>Selma</t>
  </si>
  <si>
    <t>Tuzović</t>
  </si>
  <si>
    <t>18</t>
  </si>
  <si>
    <t>Ajković</t>
  </si>
  <si>
    <t>19</t>
  </si>
  <si>
    <t>20</t>
  </si>
  <si>
    <t>Ružić</t>
  </si>
  <si>
    <t>23</t>
  </si>
  <si>
    <t>Brajović</t>
  </si>
  <si>
    <t>24</t>
  </si>
  <si>
    <t>Slađana</t>
  </si>
  <si>
    <t>Zečević</t>
  </si>
  <si>
    <t>26</t>
  </si>
  <si>
    <t>Ćupić</t>
  </si>
  <si>
    <t>2015</t>
  </si>
  <si>
    <t>3</t>
  </si>
  <si>
    <t>21</t>
  </si>
  <si>
    <t>22</t>
  </si>
  <si>
    <t>25</t>
  </si>
  <si>
    <t>2014</t>
  </si>
  <si>
    <t>37</t>
  </si>
  <si>
    <t>44</t>
  </si>
  <si>
    <t>46</t>
  </si>
  <si>
    <t>Prof. dr Goran Ćulafić</t>
  </si>
  <si>
    <t>OBRAZAC ZA ZAKLJUČNE OCJENE  školska 2016/2017</t>
  </si>
  <si>
    <t>PROF. DR GORAN ĆULAFIĆ</t>
  </si>
  <si>
    <t>Studijska godina:  2016/20167</t>
  </si>
</sst>
</file>

<file path=xl/styles.xml><?xml version="1.0" encoding="utf-8"?>
<styleSheet xmlns="http://schemas.openxmlformats.org/spreadsheetml/2006/main">
  <numFmts count="5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81A]d\.\ mmmm\ yyyy"/>
    <numFmt numFmtId="208" formatCode="d/\ m/\ yy;@"/>
    <numFmt numFmtId="209" formatCode="[$-409]dddd\,\ mmmm\ dd\,\ yyyy"/>
    <numFmt numFmtId="210" formatCode="[$-409]h:mm:ss\ AM/PM"/>
  </numFmts>
  <fonts count="66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3" fillId="0" borderId="0" xfId="0" applyNumberFormat="1" applyFont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/>
    </xf>
    <xf numFmtId="0" fontId="62" fillId="0" borderId="12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62" fillId="33" borderId="10" xfId="0" applyNumberFormat="1" applyFont="1" applyFill="1" applyBorder="1" applyAlignment="1">
      <alignment horizontal="center" vertical="center"/>
    </xf>
    <xf numFmtId="0" fontId="62" fillId="33" borderId="12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wrapText="1"/>
    </xf>
    <xf numFmtId="0" fontId="62" fillId="0" borderId="13" xfId="0" applyNumberFormat="1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/>
    </xf>
    <xf numFmtId="0" fontId="62" fillId="0" borderId="15" xfId="0" applyNumberFormat="1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16" xfId="0" applyNumberFormat="1" applyFont="1" applyFill="1" applyBorder="1" applyAlignment="1">
      <alignment horizontal="center"/>
    </xf>
    <xf numFmtId="0" fontId="62" fillId="0" borderId="17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center" wrapText="1"/>
    </xf>
    <xf numFmtId="0" fontId="62" fillId="0" borderId="18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4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4" fillId="0" borderId="21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4" fillId="0" borderId="1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wrapText="1"/>
    </xf>
    <xf numFmtId="0" fontId="62" fillId="0" borderId="32" xfId="0" applyNumberFormat="1" applyFont="1" applyFill="1" applyBorder="1" applyAlignment="1">
      <alignment horizontal="center"/>
    </xf>
    <xf numFmtId="0" fontId="62" fillId="0" borderId="29" xfId="0" applyNumberFormat="1" applyFont="1" applyFill="1" applyBorder="1" applyAlignment="1">
      <alignment horizontal="center" wrapText="1"/>
    </xf>
    <xf numFmtId="0" fontId="62" fillId="0" borderId="33" xfId="0" applyNumberFormat="1" applyFont="1" applyFill="1" applyBorder="1" applyAlignment="1">
      <alignment horizont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62" fillId="33" borderId="13" xfId="0" applyNumberFormat="1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62" fillId="33" borderId="17" xfId="0" applyNumberFormat="1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0" fontId="64" fillId="0" borderId="14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/>
    </xf>
    <xf numFmtId="0" fontId="65" fillId="0" borderId="15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1" fillId="0" borderId="29" xfId="0" applyFont="1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Fill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2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0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2" fillId="0" borderId="5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57" xfId="0" applyFont="1" applyBorder="1" applyAlignment="1">
      <alignment horizontal="left" vertical="center" wrapText="1"/>
    </xf>
    <xf numFmtId="0" fontId="13" fillId="0" borderId="40" xfId="0" applyFont="1" applyBorder="1" applyAlignment="1">
      <alignment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wrapText="1"/>
    </xf>
    <xf numFmtId="0" fontId="8" fillId="0" borderId="5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59" xfId="0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wrapText="1"/>
    </xf>
    <xf numFmtId="0" fontId="3" fillId="0" borderId="6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1"/>
  <sheetViews>
    <sheetView zoomScale="75" zoomScaleNormal="75" zoomScalePageLayoutView="0" workbookViewId="0" topLeftCell="A17">
      <selection activeCell="D51" sqref="D51"/>
    </sheetView>
  </sheetViews>
  <sheetFormatPr defaultColWidth="9.00390625" defaultRowHeight="15.75"/>
  <cols>
    <col min="1" max="1" width="2.875" style="0" customWidth="1"/>
    <col min="2" max="2" width="4.00390625" style="2" customWidth="1"/>
    <col min="3" max="3" width="4.875" style="2" customWidth="1"/>
    <col min="4" max="4" width="10.375" style="2" customWidth="1"/>
    <col min="5" max="5" width="13.375" style="4" customWidth="1"/>
    <col min="6" max="6" width="3.50390625" style="3" customWidth="1"/>
    <col min="7" max="7" width="4.00390625" style="3" customWidth="1"/>
    <col min="8" max="8" width="3.625" style="3" customWidth="1"/>
    <col min="9" max="11" width="4.625" style="3" hidden="1" customWidth="1"/>
    <col min="12" max="12" width="8.625" style="3" hidden="1" customWidth="1"/>
    <col min="13" max="13" width="3.875" style="3" customWidth="1"/>
    <col min="14" max="14" width="4.50390625" style="12" customWidth="1"/>
    <col min="15" max="15" width="4.125" style="12" customWidth="1"/>
    <col min="16" max="16" width="3.75390625" style="12" customWidth="1"/>
    <col min="17" max="17" width="4.125" style="12" customWidth="1"/>
    <col min="18" max="19" width="5.625" style="12" hidden="1" customWidth="1"/>
    <col min="20" max="20" width="4.25390625" style="12" customWidth="1"/>
    <col min="21" max="22" width="5.625" style="12" hidden="1" customWidth="1"/>
    <col min="23" max="23" width="6.625" style="12" hidden="1" customWidth="1"/>
    <col min="24" max="24" width="0.12890625" style="12" hidden="1" customWidth="1"/>
    <col min="25" max="25" width="3.875" style="12" customWidth="1"/>
    <col min="26" max="26" width="4.125" style="12" customWidth="1"/>
    <col min="27" max="28" width="4.25390625" style="12" customWidth="1"/>
    <col min="29" max="30" width="4.00390625" style="12" customWidth="1"/>
    <col min="31" max="31" width="4.375" style="12" customWidth="1"/>
    <col min="32" max="33" width="4.125" style="12" customWidth="1"/>
    <col min="34" max="35" width="4.00390625" style="12" customWidth="1"/>
    <col min="36" max="36" width="5.75390625" style="12" customWidth="1"/>
    <col min="37" max="37" width="7.00390625" style="26" customWidth="1"/>
  </cols>
  <sheetData>
    <row r="1" spans="1:61" ht="39.75" customHeight="1">
      <c r="A1" s="132"/>
      <c r="B1" s="154" t="s">
        <v>159</v>
      </c>
      <c r="C1" s="154"/>
      <c r="D1" s="155"/>
      <c r="E1" s="155"/>
      <c r="F1" s="159" t="s">
        <v>23</v>
      </c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  <c r="R1" s="49"/>
      <c r="S1" s="49"/>
      <c r="T1" s="50"/>
      <c r="U1" s="51"/>
      <c r="V1" s="5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10"/>
      <c r="AM1" s="11"/>
      <c r="AN1" s="1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"/>
      <c r="BH1" s="4"/>
      <c r="BI1" s="4"/>
    </row>
    <row r="2" spans="1:61" ht="35.25" customHeight="1">
      <c r="A2" s="133"/>
      <c r="B2" s="156" t="s">
        <v>92</v>
      </c>
      <c r="C2" s="156"/>
      <c r="D2" s="157"/>
      <c r="E2" s="157"/>
      <c r="F2" s="158" t="s">
        <v>160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48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54"/>
      <c r="AL2" s="2"/>
      <c r="AM2" s="2"/>
      <c r="AN2" s="6"/>
      <c r="AO2" s="2"/>
      <c r="AP2" s="2"/>
      <c r="AQ2" s="2"/>
      <c r="AR2" s="4"/>
      <c r="AS2" s="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"/>
      <c r="BH2" s="4"/>
      <c r="BI2" s="4"/>
    </row>
    <row r="3" spans="1:61" ht="36" customHeight="1" thickBot="1">
      <c r="A3" s="134"/>
      <c r="B3" s="150" t="s">
        <v>64</v>
      </c>
      <c r="C3" s="150"/>
      <c r="D3" s="151"/>
      <c r="E3" s="151"/>
      <c r="F3" s="152"/>
      <c r="G3" s="152"/>
      <c r="H3" s="152"/>
      <c r="I3" s="152"/>
      <c r="J3" s="152"/>
      <c r="K3" s="153"/>
      <c r="L3" s="153"/>
      <c r="M3" s="153"/>
      <c r="N3" s="153"/>
      <c r="O3" s="153"/>
      <c r="P3" s="55"/>
      <c r="Q3" s="5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8"/>
      <c r="AL3" s="2"/>
      <c r="AM3" s="2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"/>
      <c r="BH3" s="4"/>
      <c r="BI3" s="4"/>
    </row>
    <row r="4" spans="1:61" ht="23.25" thickBot="1">
      <c r="A4" s="120"/>
      <c r="B4" s="146" t="s">
        <v>24</v>
      </c>
      <c r="C4" s="146" t="s">
        <v>25</v>
      </c>
      <c r="D4" s="147" t="s">
        <v>26</v>
      </c>
      <c r="E4" s="148" t="s">
        <v>27</v>
      </c>
      <c r="F4" s="68" t="s">
        <v>5</v>
      </c>
      <c r="G4" s="68" t="s">
        <v>6</v>
      </c>
      <c r="H4" s="68" t="s">
        <v>7</v>
      </c>
      <c r="I4" s="68"/>
      <c r="J4" s="68"/>
      <c r="K4" s="69"/>
      <c r="L4" s="77"/>
      <c r="M4" s="84" t="s">
        <v>8</v>
      </c>
      <c r="N4" s="59" t="s">
        <v>9</v>
      </c>
      <c r="O4" s="85" t="s">
        <v>10</v>
      </c>
      <c r="P4" s="78" t="s">
        <v>11</v>
      </c>
      <c r="Q4" s="68" t="s">
        <v>12</v>
      </c>
      <c r="R4" s="61"/>
      <c r="S4" s="61"/>
      <c r="T4" s="61" t="s">
        <v>13</v>
      </c>
      <c r="U4" s="60"/>
      <c r="V4" s="61"/>
      <c r="W4" s="61"/>
      <c r="X4" s="62"/>
      <c r="Y4" s="70" t="s">
        <v>14</v>
      </c>
      <c r="Z4" s="68" t="s">
        <v>15</v>
      </c>
      <c r="AA4" s="71" t="s">
        <v>16</v>
      </c>
      <c r="AB4" s="72" t="s">
        <v>19</v>
      </c>
      <c r="AC4" s="73" t="s">
        <v>20</v>
      </c>
      <c r="AD4" s="73" t="s">
        <v>21</v>
      </c>
      <c r="AE4" s="70" t="s">
        <v>3</v>
      </c>
      <c r="AF4" s="68" t="s">
        <v>4</v>
      </c>
      <c r="AG4" s="68" t="s">
        <v>17</v>
      </c>
      <c r="AH4" s="68" t="s">
        <v>18</v>
      </c>
      <c r="AI4" s="74" t="s">
        <v>22</v>
      </c>
      <c r="AJ4" s="75" t="s">
        <v>0</v>
      </c>
      <c r="AK4" s="76" t="s">
        <v>1</v>
      </c>
      <c r="AL4" s="13"/>
      <c r="AM4" s="2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"/>
      <c r="BH4" s="4"/>
      <c r="BI4" s="4"/>
    </row>
    <row r="5" spans="1:37" s="15" customFormat="1" ht="19.5" customHeight="1">
      <c r="A5" s="119">
        <v>1</v>
      </c>
      <c r="B5" s="149" t="s">
        <v>93</v>
      </c>
      <c r="C5" s="149" t="s">
        <v>94</v>
      </c>
      <c r="D5" s="149" t="s">
        <v>95</v>
      </c>
      <c r="E5" s="149" t="s">
        <v>96</v>
      </c>
      <c r="F5" s="145"/>
      <c r="G5" s="31"/>
      <c r="H5" s="32"/>
      <c r="I5" s="30"/>
      <c r="J5" s="20"/>
      <c r="K5" s="20"/>
      <c r="L5" s="21"/>
      <c r="M5" s="81"/>
      <c r="N5" s="82"/>
      <c r="O5" s="83"/>
      <c r="P5" s="38"/>
      <c r="Q5" s="39"/>
      <c r="R5" s="40"/>
      <c r="S5" s="40"/>
      <c r="T5" s="87"/>
      <c r="U5" s="79"/>
      <c r="V5" s="22"/>
      <c r="W5" s="22"/>
      <c r="X5" s="24"/>
      <c r="Y5" s="43"/>
      <c r="Z5" s="42"/>
      <c r="AA5" s="90"/>
      <c r="AB5" s="45"/>
      <c r="AC5" s="46"/>
      <c r="AD5" s="47"/>
      <c r="AE5" s="45">
        <f aca="true" t="shared" si="0" ref="AE5:AE34">MAX(F5,G5,H5)</f>
        <v>0</v>
      </c>
      <c r="AF5" s="46">
        <f aca="true" t="shared" si="1" ref="AF5:AF34">MAX(M5,N5,O5)</f>
        <v>0</v>
      </c>
      <c r="AG5" s="46">
        <f aca="true" t="shared" si="2" ref="AG5:AG34">MAX(P5,Q5,T5)</f>
        <v>0</v>
      </c>
      <c r="AH5" s="46">
        <f aca="true" t="shared" si="3" ref="AH5:AH34">MAX(Y5,Z5,AA5)</f>
        <v>0</v>
      </c>
      <c r="AI5" s="46">
        <f aca="true" t="shared" si="4" ref="AI5:AI34">MAX(AB5,AC5,AD5)</f>
        <v>0</v>
      </c>
      <c r="AJ5" s="94">
        <f aca="true" t="shared" si="5" ref="AJ5:AJ34">SUM(AE5:AI5)</f>
        <v>0</v>
      </c>
      <c r="AK5" s="117" t="str">
        <f>IF(AJ5&lt;50,"       F",IF(AJ5&lt;60,"E",IF(AJ5&lt;70,"D",IF(AJ5&lt;80,"C",IF(AJ5&lt;90,"B","A")))))</f>
        <v>       F</v>
      </c>
    </row>
    <row r="6" spans="1:37" s="15" customFormat="1" ht="18" customHeight="1">
      <c r="A6" s="95">
        <v>2</v>
      </c>
      <c r="B6" s="149" t="s">
        <v>97</v>
      </c>
      <c r="C6" s="149" t="s">
        <v>94</v>
      </c>
      <c r="D6" s="149" t="s">
        <v>98</v>
      </c>
      <c r="E6" s="149" t="s">
        <v>99</v>
      </c>
      <c r="F6" s="18"/>
      <c r="G6" s="16"/>
      <c r="H6" s="34"/>
      <c r="I6" s="18"/>
      <c r="J6" s="16"/>
      <c r="K6" s="16"/>
      <c r="L6" s="17"/>
      <c r="M6" s="33"/>
      <c r="N6" s="16"/>
      <c r="O6" s="34"/>
      <c r="P6" s="33"/>
      <c r="Q6" s="16"/>
      <c r="R6" s="16"/>
      <c r="S6" s="16"/>
      <c r="T6" s="34"/>
      <c r="U6" s="18"/>
      <c r="V6" s="16"/>
      <c r="W6" s="16"/>
      <c r="X6" s="17"/>
      <c r="Y6" s="44"/>
      <c r="Z6" s="65"/>
      <c r="AA6" s="91"/>
      <c r="AB6" s="92"/>
      <c r="AC6" s="66"/>
      <c r="AD6" s="93"/>
      <c r="AE6" s="92">
        <f t="shared" si="0"/>
        <v>0</v>
      </c>
      <c r="AF6" s="66">
        <f t="shared" si="1"/>
        <v>0</v>
      </c>
      <c r="AG6" s="66">
        <f t="shared" si="2"/>
        <v>0</v>
      </c>
      <c r="AH6" s="66">
        <f t="shared" si="3"/>
        <v>0</v>
      </c>
      <c r="AI6" s="66">
        <f t="shared" si="4"/>
        <v>0</v>
      </c>
      <c r="AJ6" s="67">
        <f t="shared" si="5"/>
        <v>0</v>
      </c>
      <c r="AK6" s="118" t="str">
        <f aca="true" t="shared" si="6" ref="AK6:AK34">IF(AJ6&lt;50,"       F",IF(AJ6&lt;60,"E",IF(AJ6&lt;70,"D",IF(AJ6&lt;80,"C",IF(AJ6&lt;90,"B","A")))))</f>
        <v>       F</v>
      </c>
    </row>
    <row r="7" spans="1:37" s="15" customFormat="1" ht="18" customHeight="1">
      <c r="A7" s="95">
        <v>3</v>
      </c>
      <c r="B7" s="149" t="s">
        <v>100</v>
      </c>
      <c r="C7" s="149" t="s">
        <v>94</v>
      </c>
      <c r="D7" s="149" t="s">
        <v>101</v>
      </c>
      <c r="E7" s="149" t="s">
        <v>102</v>
      </c>
      <c r="F7" s="18">
        <v>6</v>
      </c>
      <c r="G7" s="16"/>
      <c r="H7" s="34"/>
      <c r="I7" s="18"/>
      <c r="J7" s="16"/>
      <c r="K7" s="16"/>
      <c r="L7" s="17"/>
      <c r="M7" s="33">
        <v>14</v>
      </c>
      <c r="N7" s="16"/>
      <c r="O7" s="34"/>
      <c r="P7" s="33">
        <v>8</v>
      </c>
      <c r="Q7" s="16"/>
      <c r="R7" s="16"/>
      <c r="S7" s="16"/>
      <c r="T7" s="34"/>
      <c r="U7" s="18"/>
      <c r="V7" s="16"/>
      <c r="W7" s="16"/>
      <c r="X7" s="17"/>
      <c r="Y7" s="44">
        <v>5</v>
      </c>
      <c r="Z7" s="65"/>
      <c r="AA7" s="91"/>
      <c r="AB7" s="92">
        <v>17</v>
      </c>
      <c r="AC7" s="66"/>
      <c r="AD7" s="93"/>
      <c r="AE7" s="92">
        <f t="shared" si="0"/>
        <v>6</v>
      </c>
      <c r="AF7" s="66">
        <f t="shared" si="1"/>
        <v>14</v>
      </c>
      <c r="AG7" s="66">
        <f t="shared" si="2"/>
        <v>8</v>
      </c>
      <c r="AH7" s="66">
        <f t="shared" si="3"/>
        <v>5</v>
      </c>
      <c r="AI7" s="66">
        <f t="shared" si="4"/>
        <v>17</v>
      </c>
      <c r="AJ7" s="67">
        <f t="shared" si="5"/>
        <v>50</v>
      </c>
      <c r="AK7" s="118" t="str">
        <f t="shared" si="6"/>
        <v>E</v>
      </c>
    </row>
    <row r="8" spans="1:37" s="15" customFormat="1" ht="18" customHeight="1">
      <c r="A8" s="95">
        <v>4</v>
      </c>
      <c r="B8" s="149" t="s">
        <v>103</v>
      </c>
      <c r="C8" s="149" t="s">
        <v>94</v>
      </c>
      <c r="D8" s="149" t="s">
        <v>89</v>
      </c>
      <c r="E8" s="149" t="s">
        <v>104</v>
      </c>
      <c r="F8" s="18">
        <v>5</v>
      </c>
      <c r="G8" s="16">
        <v>3</v>
      </c>
      <c r="H8" s="34"/>
      <c r="I8" s="18"/>
      <c r="J8" s="16"/>
      <c r="K8" s="16"/>
      <c r="L8" s="17"/>
      <c r="M8" s="33">
        <v>6</v>
      </c>
      <c r="N8" s="16"/>
      <c r="O8" s="34"/>
      <c r="P8" s="33"/>
      <c r="Q8" s="16"/>
      <c r="R8" s="16"/>
      <c r="S8" s="16"/>
      <c r="T8" s="34"/>
      <c r="U8" s="18"/>
      <c r="V8" s="16"/>
      <c r="W8" s="16"/>
      <c r="X8" s="17"/>
      <c r="Y8" s="44">
        <v>0</v>
      </c>
      <c r="Z8" s="65"/>
      <c r="AA8" s="91"/>
      <c r="AB8" s="92"/>
      <c r="AC8" s="66">
        <v>2</v>
      </c>
      <c r="AD8" s="93"/>
      <c r="AE8" s="92">
        <f t="shared" si="0"/>
        <v>5</v>
      </c>
      <c r="AF8" s="66">
        <f t="shared" si="1"/>
        <v>6</v>
      </c>
      <c r="AG8" s="66">
        <f t="shared" si="2"/>
        <v>0</v>
      </c>
      <c r="AH8" s="66">
        <f t="shared" si="3"/>
        <v>0</v>
      </c>
      <c r="AI8" s="66">
        <f t="shared" si="4"/>
        <v>2</v>
      </c>
      <c r="AJ8" s="67">
        <f t="shared" si="5"/>
        <v>13</v>
      </c>
      <c r="AK8" s="118" t="str">
        <f t="shared" si="6"/>
        <v>       F</v>
      </c>
    </row>
    <row r="9" spans="1:44" s="15" customFormat="1" ht="18" customHeight="1">
      <c r="A9" s="95">
        <v>5</v>
      </c>
      <c r="B9" s="149" t="s">
        <v>105</v>
      </c>
      <c r="C9" s="149" t="s">
        <v>94</v>
      </c>
      <c r="D9" s="149" t="s">
        <v>106</v>
      </c>
      <c r="E9" s="149" t="s">
        <v>107</v>
      </c>
      <c r="F9" s="18">
        <v>13</v>
      </c>
      <c r="G9" s="16"/>
      <c r="H9" s="34"/>
      <c r="I9" s="18"/>
      <c r="J9" s="16"/>
      <c r="K9" s="16"/>
      <c r="L9" s="17"/>
      <c r="M9" s="33">
        <v>14</v>
      </c>
      <c r="N9" s="16"/>
      <c r="O9" s="34"/>
      <c r="P9" s="33"/>
      <c r="Q9" s="16">
        <v>5</v>
      </c>
      <c r="R9" s="16"/>
      <c r="S9" s="16"/>
      <c r="T9" s="34"/>
      <c r="U9" s="18"/>
      <c r="V9" s="16"/>
      <c r="W9" s="16"/>
      <c r="X9" s="17"/>
      <c r="Y9" s="44"/>
      <c r="Z9" s="65"/>
      <c r="AA9" s="91"/>
      <c r="AB9" s="92"/>
      <c r="AC9" s="66">
        <v>18</v>
      </c>
      <c r="AD9" s="93"/>
      <c r="AE9" s="92">
        <f t="shared" si="0"/>
        <v>13</v>
      </c>
      <c r="AF9" s="66">
        <f t="shared" si="1"/>
        <v>14</v>
      </c>
      <c r="AG9" s="66">
        <f t="shared" si="2"/>
        <v>5</v>
      </c>
      <c r="AH9" s="66">
        <f t="shared" si="3"/>
        <v>0</v>
      </c>
      <c r="AI9" s="66">
        <f t="shared" si="4"/>
        <v>18</v>
      </c>
      <c r="AJ9" s="67">
        <f t="shared" si="5"/>
        <v>50</v>
      </c>
      <c r="AK9" s="118" t="str">
        <f t="shared" si="6"/>
        <v>E</v>
      </c>
      <c r="AR9" s="29"/>
    </row>
    <row r="10" spans="1:44" s="15" customFormat="1" ht="18" customHeight="1">
      <c r="A10" s="95">
        <v>6</v>
      </c>
      <c r="B10" s="149" t="s">
        <v>108</v>
      </c>
      <c r="C10" s="149" t="s">
        <v>94</v>
      </c>
      <c r="D10" s="149" t="s">
        <v>109</v>
      </c>
      <c r="E10" s="149" t="s">
        <v>29</v>
      </c>
      <c r="F10" s="18"/>
      <c r="G10" s="16"/>
      <c r="H10" s="34"/>
      <c r="I10" s="18"/>
      <c r="J10" s="16"/>
      <c r="K10" s="16"/>
      <c r="L10" s="17"/>
      <c r="M10" s="33">
        <v>0</v>
      </c>
      <c r="N10" s="16"/>
      <c r="O10" s="34"/>
      <c r="P10" s="33"/>
      <c r="Q10" s="16"/>
      <c r="R10" s="16"/>
      <c r="S10" s="16"/>
      <c r="T10" s="34"/>
      <c r="U10" s="18"/>
      <c r="V10" s="16"/>
      <c r="W10" s="16"/>
      <c r="X10" s="17"/>
      <c r="Y10" s="44"/>
      <c r="Z10" s="65"/>
      <c r="AA10" s="91"/>
      <c r="AB10" s="92"/>
      <c r="AC10" s="66"/>
      <c r="AD10" s="93"/>
      <c r="AE10" s="92">
        <f t="shared" si="0"/>
        <v>0</v>
      </c>
      <c r="AF10" s="66">
        <f t="shared" si="1"/>
        <v>0</v>
      </c>
      <c r="AG10" s="66">
        <f t="shared" si="2"/>
        <v>0</v>
      </c>
      <c r="AH10" s="66">
        <f t="shared" si="3"/>
        <v>0</v>
      </c>
      <c r="AI10" s="66">
        <f t="shared" si="4"/>
        <v>0</v>
      </c>
      <c r="AJ10" s="67">
        <f t="shared" si="5"/>
        <v>0</v>
      </c>
      <c r="AK10" s="118" t="str">
        <f t="shared" si="6"/>
        <v>       F</v>
      </c>
      <c r="AL10" s="19"/>
      <c r="AR10" s="29"/>
    </row>
    <row r="11" spans="1:44" s="15" customFormat="1" ht="18" customHeight="1">
      <c r="A11" s="95">
        <v>7</v>
      </c>
      <c r="B11" s="149" t="s">
        <v>110</v>
      </c>
      <c r="C11" s="149" t="s">
        <v>94</v>
      </c>
      <c r="D11" s="149" t="s">
        <v>111</v>
      </c>
      <c r="E11" s="149" t="s">
        <v>112</v>
      </c>
      <c r="F11" s="30"/>
      <c r="G11" s="20"/>
      <c r="H11" s="36"/>
      <c r="I11" s="30"/>
      <c r="J11" s="20"/>
      <c r="K11" s="20"/>
      <c r="L11" s="21"/>
      <c r="M11" s="35"/>
      <c r="N11" s="37"/>
      <c r="O11" s="80"/>
      <c r="P11" s="41"/>
      <c r="Q11" s="23"/>
      <c r="R11" s="22"/>
      <c r="S11" s="22"/>
      <c r="T11" s="88"/>
      <c r="U11" s="79"/>
      <c r="V11" s="22"/>
      <c r="W11" s="22"/>
      <c r="X11" s="24"/>
      <c r="Y11" s="44"/>
      <c r="Z11" s="65"/>
      <c r="AA11" s="91"/>
      <c r="AB11" s="92"/>
      <c r="AC11" s="66"/>
      <c r="AD11" s="93"/>
      <c r="AE11" s="92">
        <f t="shared" si="0"/>
        <v>0</v>
      </c>
      <c r="AF11" s="66">
        <f t="shared" si="1"/>
        <v>0</v>
      </c>
      <c r="AG11" s="66">
        <f t="shared" si="2"/>
        <v>0</v>
      </c>
      <c r="AH11" s="66">
        <f t="shared" si="3"/>
        <v>0</v>
      </c>
      <c r="AI11" s="66">
        <f t="shared" si="4"/>
        <v>0</v>
      </c>
      <c r="AJ11" s="67">
        <f t="shared" si="5"/>
        <v>0</v>
      </c>
      <c r="AK11" s="118" t="str">
        <f t="shared" si="6"/>
        <v>       F</v>
      </c>
      <c r="AL11" s="19"/>
      <c r="AR11" s="29"/>
    </row>
    <row r="12" spans="1:44" s="15" customFormat="1" ht="18" customHeight="1">
      <c r="A12" s="95">
        <v>8</v>
      </c>
      <c r="B12" s="149" t="s">
        <v>113</v>
      </c>
      <c r="C12" s="149" t="s">
        <v>94</v>
      </c>
      <c r="D12" s="149" t="s">
        <v>76</v>
      </c>
      <c r="E12" s="149" t="s">
        <v>114</v>
      </c>
      <c r="F12" s="30">
        <v>19</v>
      </c>
      <c r="G12" s="20"/>
      <c r="H12" s="36"/>
      <c r="I12" s="30"/>
      <c r="J12" s="20"/>
      <c r="K12" s="20"/>
      <c r="L12" s="21"/>
      <c r="M12" s="35">
        <v>14</v>
      </c>
      <c r="N12" s="37">
        <v>20</v>
      </c>
      <c r="O12" s="80"/>
      <c r="P12" s="41">
        <v>11</v>
      </c>
      <c r="Q12" s="23">
        <v>18</v>
      </c>
      <c r="R12" s="22"/>
      <c r="S12" s="22"/>
      <c r="T12" s="88"/>
      <c r="U12" s="79"/>
      <c r="V12" s="22"/>
      <c r="W12" s="22"/>
      <c r="X12" s="24"/>
      <c r="Y12" s="44">
        <v>19</v>
      </c>
      <c r="Z12" s="65"/>
      <c r="AA12" s="91"/>
      <c r="AB12" s="92">
        <v>20</v>
      </c>
      <c r="AC12" s="66"/>
      <c r="AD12" s="93"/>
      <c r="AE12" s="92">
        <f t="shared" si="0"/>
        <v>19</v>
      </c>
      <c r="AF12" s="66">
        <f t="shared" si="1"/>
        <v>20</v>
      </c>
      <c r="AG12" s="66">
        <f t="shared" si="2"/>
        <v>18</v>
      </c>
      <c r="AH12" s="66">
        <f t="shared" si="3"/>
        <v>19</v>
      </c>
      <c r="AI12" s="66">
        <f t="shared" si="4"/>
        <v>20</v>
      </c>
      <c r="AJ12" s="67">
        <f t="shared" si="5"/>
        <v>96</v>
      </c>
      <c r="AK12" s="118" t="str">
        <f t="shared" si="6"/>
        <v>A</v>
      </c>
      <c r="AL12" s="19"/>
      <c r="AR12" s="29"/>
    </row>
    <row r="13" spans="1:44" s="15" customFormat="1" ht="18" customHeight="1">
      <c r="A13" s="95">
        <v>9</v>
      </c>
      <c r="B13" s="149" t="s">
        <v>115</v>
      </c>
      <c r="C13" s="149" t="s">
        <v>94</v>
      </c>
      <c r="D13" s="149" t="s">
        <v>116</v>
      </c>
      <c r="E13" s="149" t="s">
        <v>117</v>
      </c>
      <c r="F13" s="30"/>
      <c r="G13" s="20"/>
      <c r="H13" s="36"/>
      <c r="I13" s="30"/>
      <c r="J13" s="20"/>
      <c r="K13" s="20"/>
      <c r="L13" s="21"/>
      <c r="M13" s="35"/>
      <c r="N13" s="37"/>
      <c r="O13" s="80"/>
      <c r="P13" s="41"/>
      <c r="Q13" s="23"/>
      <c r="R13" s="22"/>
      <c r="S13" s="22"/>
      <c r="T13" s="88"/>
      <c r="U13" s="79"/>
      <c r="V13" s="22"/>
      <c r="W13" s="22"/>
      <c r="X13" s="24"/>
      <c r="Y13" s="44"/>
      <c r="Z13" s="65"/>
      <c r="AA13" s="91"/>
      <c r="AB13" s="92"/>
      <c r="AC13" s="66"/>
      <c r="AD13" s="93"/>
      <c r="AE13" s="92">
        <f t="shared" si="0"/>
        <v>0</v>
      </c>
      <c r="AF13" s="66">
        <f t="shared" si="1"/>
        <v>0</v>
      </c>
      <c r="AG13" s="66">
        <f t="shared" si="2"/>
        <v>0</v>
      </c>
      <c r="AH13" s="66">
        <f t="shared" si="3"/>
        <v>0</v>
      </c>
      <c r="AI13" s="66">
        <f t="shared" si="4"/>
        <v>0</v>
      </c>
      <c r="AJ13" s="67">
        <f t="shared" si="5"/>
        <v>0</v>
      </c>
      <c r="AK13" s="118" t="str">
        <f t="shared" si="6"/>
        <v>       F</v>
      </c>
      <c r="AR13" s="29"/>
    </row>
    <row r="14" spans="1:44" s="15" customFormat="1" ht="18" customHeight="1">
      <c r="A14" s="95">
        <v>10</v>
      </c>
      <c r="B14" s="149" t="s">
        <v>118</v>
      </c>
      <c r="C14" s="149" t="s">
        <v>94</v>
      </c>
      <c r="D14" s="149" t="s">
        <v>119</v>
      </c>
      <c r="E14" s="149" t="s">
        <v>120</v>
      </c>
      <c r="F14" s="30"/>
      <c r="G14" s="20"/>
      <c r="H14" s="36"/>
      <c r="I14" s="30"/>
      <c r="J14" s="20"/>
      <c r="K14" s="20"/>
      <c r="L14" s="21"/>
      <c r="M14" s="35">
        <v>0</v>
      </c>
      <c r="N14" s="37"/>
      <c r="O14" s="80"/>
      <c r="P14" s="41"/>
      <c r="Q14" s="23"/>
      <c r="R14" s="22"/>
      <c r="S14" s="22"/>
      <c r="T14" s="88"/>
      <c r="U14" s="79"/>
      <c r="V14" s="22"/>
      <c r="W14" s="22"/>
      <c r="X14" s="24"/>
      <c r="Y14" s="44"/>
      <c r="Z14" s="65"/>
      <c r="AA14" s="91"/>
      <c r="AB14" s="92"/>
      <c r="AC14" s="66"/>
      <c r="AD14" s="93"/>
      <c r="AE14" s="92">
        <f t="shared" si="0"/>
        <v>0</v>
      </c>
      <c r="AF14" s="66">
        <f t="shared" si="1"/>
        <v>0</v>
      </c>
      <c r="AG14" s="66">
        <f t="shared" si="2"/>
        <v>0</v>
      </c>
      <c r="AH14" s="66">
        <f t="shared" si="3"/>
        <v>0</v>
      </c>
      <c r="AI14" s="66">
        <f t="shared" si="4"/>
        <v>0</v>
      </c>
      <c r="AJ14" s="67">
        <f t="shared" si="5"/>
        <v>0</v>
      </c>
      <c r="AK14" s="118" t="str">
        <f t="shared" si="6"/>
        <v>       F</v>
      </c>
      <c r="AR14" s="29"/>
    </row>
    <row r="15" spans="1:44" s="15" customFormat="1" ht="18" customHeight="1">
      <c r="A15" s="95">
        <v>11</v>
      </c>
      <c r="B15" s="149" t="s">
        <v>121</v>
      </c>
      <c r="C15" s="149" t="s">
        <v>94</v>
      </c>
      <c r="D15" s="149" t="s">
        <v>39</v>
      </c>
      <c r="E15" s="149" t="s">
        <v>122</v>
      </c>
      <c r="F15" s="30">
        <v>13</v>
      </c>
      <c r="G15" s="20">
        <v>10</v>
      </c>
      <c r="H15" s="36">
        <v>19</v>
      </c>
      <c r="I15" s="30"/>
      <c r="J15" s="20"/>
      <c r="K15" s="20"/>
      <c r="L15" s="21"/>
      <c r="M15" s="35">
        <v>19</v>
      </c>
      <c r="N15" s="37"/>
      <c r="O15" s="80"/>
      <c r="P15" s="41">
        <v>14</v>
      </c>
      <c r="Q15" s="23"/>
      <c r="R15" s="22"/>
      <c r="S15" s="22"/>
      <c r="T15" s="88">
        <v>15</v>
      </c>
      <c r="U15" s="79"/>
      <c r="V15" s="22"/>
      <c r="W15" s="22"/>
      <c r="X15" s="24"/>
      <c r="Y15" s="44">
        <v>17</v>
      </c>
      <c r="Z15" s="65"/>
      <c r="AA15" s="91"/>
      <c r="AB15" s="92">
        <v>20</v>
      </c>
      <c r="AC15" s="66"/>
      <c r="AD15" s="93"/>
      <c r="AE15" s="92">
        <f t="shared" si="0"/>
        <v>19</v>
      </c>
      <c r="AF15" s="66">
        <f t="shared" si="1"/>
        <v>19</v>
      </c>
      <c r="AG15" s="66">
        <f t="shared" si="2"/>
        <v>15</v>
      </c>
      <c r="AH15" s="66">
        <f t="shared" si="3"/>
        <v>17</v>
      </c>
      <c r="AI15" s="66">
        <f t="shared" si="4"/>
        <v>20</v>
      </c>
      <c r="AJ15" s="67">
        <f t="shared" si="5"/>
        <v>90</v>
      </c>
      <c r="AK15" s="118" t="str">
        <f t="shared" si="6"/>
        <v>A</v>
      </c>
      <c r="AR15" s="29"/>
    </row>
    <row r="16" spans="1:44" s="15" customFormat="1" ht="18" customHeight="1">
      <c r="A16" s="95">
        <v>12</v>
      </c>
      <c r="B16" s="149" t="s">
        <v>123</v>
      </c>
      <c r="C16" s="149" t="s">
        <v>94</v>
      </c>
      <c r="D16" s="149" t="s">
        <v>124</v>
      </c>
      <c r="E16" s="149" t="s">
        <v>41</v>
      </c>
      <c r="F16" s="30">
        <v>14</v>
      </c>
      <c r="G16" s="20">
        <v>19</v>
      </c>
      <c r="H16" s="36"/>
      <c r="I16" s="30"/>
      <c r="J16" s="20"/>
      <c r="K16" s="20"/>
      <c r="L16" s="21"/>
      <c r="M16" s="35">
        <v>18</v>
      </c>
      <c r="N16" s="37"/>
      <c r="O16" s="80"/>
      <c r="P16" s="41">
        <v>13</v>
      </c>
      <c r="Q16" s="23">
        <v>13</v>
      </c>
      <c r="R16" s="22"/>
      <c r="S16" s="22"/>
      <c r="T16" s="88">
        <v>16</v>
      </c>
      <c r="U16" s="79"/>
      <c r="V16" s="22"/>
      <c r="W16" s="22"/>
      <c r="X16" s="24"/>
      <c r="Y16" s="44">
        <v>16</v>
      </c>
      <c r="Z16" s="65"/>
      <c r="AA16" s="91">
        <v>19</v>
      </c>
      <c r="AB16" s="92">
        <v>19</v>
      </c>
      <c r="AC16" s="66"/>
      <c r="AD16" s="93"/>
      <c r="AE16" s="92">
        <f t="shared" si="0"/>
        <v>19</v>
      </c>
      <c r="AF16" s="66">
        <f t="shared" si="1"/>
        <v>18</v>
      </c>
      <c r="AG16" s="66">
        <f t="shared" si="2"/>
        <v>16</v>
      </c>
      <c r="AH16" s="66">
        <f t="shared" si="3"/>
        <v>19</v>
      </c>
      <c r="AI16" s="66">
        <f t="shared" si="4"/>
        <v>19</v>
      </c>
      <c r="AJ16" s="67">
        <f t="shared" si="5"/>
        <v>91</v>
      </c>
      <c r="AK16" s="118" t="str">
        <f t="shared" si="6"/>
        <v>A</v>
      </c>
      <c r="AR16" s="29"/>
    </row>
    <row r="17" spans="1:44" s="15" customFormat="1" ht="18" customHeight="1">
      <c r="A17" s="95">
        <v>13</v>
      </c>
      <c r="B17" s="149" t="s">
        <v>125</v>
      </c>
      <c r="C17" s="149" t="s">
        <v>94</v>
      </c>
      <c r="D17" s="149" t="s">
        <v>126</v>
      </c>
      <c r="E17" s="149" t="s">
        <v>127</v>
      </c>
      <c r="F17" s="30">
        <v>14</v>
      </c>
      <c r="G17" s="20"/>
      <c r="H17" s="36"/>
      <c r="I17" s="30"/>
      <c r="J17" s="20"/>
      <c r="K17" s="20"/>
      <c r="L17" s="21"/>
      <c r="M17" s="35">
        <v>20</v>
      </c>
      <c r="N17" s="37"/>
      <c r="O17" s="80"/>
      <c r="P17" s="41"/>
      <c r="Q17" s="23"/>
      <c r="R17" s="22"/>
      <c r="S17" s="22"/>
      <c r="T17" s="88"/>
      <c r="U17" s="79"/>
      <c r="V17" s="22"/>
      <c r="W17" s="22"/>
      <c r="X17" s="24"/>
      <c r="Y17" s="44">
        <v>19</v>
      </c>
      <c r="Z17" s="65"/>
      <c r="AA17" s="91"/>
      <c r="AB17" s="92"/>
      <c r="AC17" s="66"/>
      <c r="AD17" s="93"/>
      <c r="AE17" s="92">
        <f>MAX(F17,G17,H17)</f>
        <v>14</v>
      </c>
      <c r="AF17" s="66">
        <f>MAX(M17,N17,O17)</f>
        <v>20</v>
      </c>
      <c r="AG17" s="66">
        <f>MAX(P17,Q17,T17)</f>
        <v>0</v>
      </c>
      <c r="AH17" s="66">
        <f>MAX(Y17,Z17,AA17)</f>
        <v>19</v>
      </c>
      <c r="AI17" s="66">
        <f>MAX(AB17,AC17,AD17)</f>
        <v>0</v>
      </c>
      <c r="AJ17" s="67">
        <f>SUM(AE17:AI17)</f>
        <v>53</v>
      </c>
      <c r="AK17" s="118" t="str">
        <f>IF(AJ17&lt;50,"       F",IF(AJ17&lt;60,"E",IF(AJ17&lt;70,"D",IF(AJ17&lt;80,"C",IF(AJ17&lt;90,"B","A")))))</f>
        <v>E</v>
      </c>
      <c r="AR17" s="29"/>
    </row>
    <row r="18" spans="1:44" s="15" customFormat="1" ht="18" customHeight="1">
      <c r="A18" s="95">
        <v>14</v>
      </c>
      <c r="B18" s="149" t="s">
        <v>128</v>
      </c>
      <c r="C18" s="149" t="s">
        <v>94</v>
      </c>
      <c r="D18" s="149" t="s">
        <v>129</v>
      </c>
      <c r="E18" s="149" t="s">
        <v>130</v>
      </c>
      <c r="F18" s="30"/>
      <c r="G18" s="20"/>
      <c r="H18" s="36"/>
      <c r="I18" s="30"/>
      <c r="J18" s="20"/>
      <c r="K18" s="20"/>
      <c r="L18" s="21"/>
      <c r="M18" s="35"/>
      <c r="N18" s="37"/>
      <c r="O18" s="80"/>
      <c r="P18" s="41"/>
      <c r="Q18" s="23"/>
      <c r="R18" s="22"/>
      <c r="S18" s="22"/>
      <c r="T18" s="88"/>
      <c r="U18" s="79"/>
      <c r="V18" s="22"/>
      <c r="W18" s="22"/>
      <c r="X18" s="24"/>
      <c r="Y18" s="44"/>
      <c r="Z18" s="65"/>
      <c r="AA18" s="91"/>
      <c r="AB18" s="92"/>
      <c r="AC18" s="66"/>
      <c r="AD18" s="93"/>
      <c r="AE18" s="92">
        <f>MAX(F18,G18,H18)</f>
        <v>0</v>
      </c>
      <c r="AF18" s="66">
        <f>MAX(M18,N18,O18)</f>
        <v>0</v>
      </c>
      <c r="AG18" s="66">
        <f>MAX(P18,Q18,T18)</f>
        <v>0</v>
      </c>
      <c r="AH18" s="66">
        <f>MAX(Y18,Z18,AA18)</f>
        <v>0</v>
      </c>
      <c r="AI18" s="66">
        <f>MAX(AB18,AC18,AD18)</f>
        <v>0</v>
      </c>
      <c r="AJ18" s="67">
        <f>SUM(AE18:AI18)</f>
        <v>0</v>
      </c>
      <c r="AK18" s="118" t="str">
        <f>IF(AJ18&lt;50,"       F",IF(AJ18&lt;60,"E",IF(AJ18&lt;70,"D",IF(AJ18&lt;80,"C",IF(AJ18&lt;90,"B","A")))))</f>
        <v>       F</v>
      </c>
      <c r="AR18" s="29"/>
    </row>
    <row r="19" spans="1:44" s="15" customFormat="1" ht="18" customHeight="1">
      <c r="A19" s="95">
        <v>15</v>
      </c>
      <c r="B19" s="149" t="s">
        <v>131</v>
      </c>
      <c r="C19" s="149" t="s">
        <v>94</v>
      </c>
      <c r="D19" s="149" t="s">
        <v>132</v>
      </c>
      <c r="E19" s="149" t="s">
        <v>133</v>
      </c>
      <c r="F19" s="18">
        <v>1</v>
      </c>
      <c r="G19" s="16">
        <v>6</v>
      </c>
      <c r="H19" s="34">
        <v>2</v>
      </c>
      <c r="I19" s="18"/>
      <c r="J19" s="16"/>
      <c r="K19" s="16"/>
      <c r="L19" s="17"/>
      <c r="M19" s="33">
        <v>2</v>
      </c>
      <c r="N19" s="16">
        <v>5</v>
      </c>
      <c r="O19" s="34"/>
      <c r="P19" s="33"/>
      <c r="Q19" s="16"/>
      <c r="R19" s="16"/>
      <c r="S19" s="16"/>
      <c r="T19" s="34"/>
      <c r="U19" s="18"/>
      <c r="V19" s="16"/>
      <c r="W19" s="16"/>
      <c r="X19" s="17"/>
      <c r="Y19" s="44"/>
      <c r="Z19" s="65"/>
      <c r="AA19" s="91">
        <v>0</v>
      </c>
      <c r="AB19" s="92"/>
      <c r="AC19" s="66">
        <v>8</v>
      </c>
      <c r="AD19" s="93">
        <v>2</v>
      </c>
      <c r="AE19" s="92">
        <f t="shared" si="0"/>
        <v>6</v>
      </c>
      <c r="AF19" s="66">
        <f t="shared" si="1"/>
        <v>5</v>
      </c>
      <c r="AG19" s="66">
        <f t="shared" si="2"/>
        <v>0</v>
      </c>
      <c r="AH19" s="66">
        <f t="shared" si="3"/>
        <v>0</v>
      </c>
      <c r="AI19" s="66">
        <f t="shared" si="4"/>
        <v>8</v>
      </c>
      <c r="AJ19" s="67">
        <f t="shared" si="5"/>
        <v>19</v>
      </c>
      <c r="AK19" s="118" t="str">
        <f t="shared" si="6"/>
        <v>       F</v>
      </c>
      <c r="AL19" s="19"/>
      <c r="AR19" s="29"/>
    </row>
    <row r="20" spans="1:44" s="15" customFormat="1" ht="18" customHeight="1">
      <c r="A20" s="95">
        <v>16</v>
      </c>
      <c r="B20" s="149" t="s">
        <v>134</v>
      </c>
      <c r="C20" s="149" t="s">
        <v>94</v>
      </c>
      <c r="D20" s="149" t="s">
        <v>135</v>
      </c>
      <c r="E20" s="149" t="s">
        <v>136</v>
      </c>
      <c r="F20" s="18"/>
      <c r="G20" s="16"/>
      <c r="H20" s="34"/>
      <c r="I20" s="18"/>
      <c r="J20" s="16"/>
      <c r="K20" s="16"/>
      <c r="L20" s="17"/>
      <c r="M20" s="33"/>
      <c r="N20" s="16"/>
      <c r="O20" s="34"/>
      <c r="P20" s="33"/>
      <c r="Q20" s="16"/>
      <c r="R20" s="16"/>
      <c r="S20" s="16"/>
      <c r="T20" s="34"/>
      <c r="U20" s="18"/>
      <c r="V20" s="16"/>
      <c r="W20" s="16"/>
      <c r="X20" s="17"/>
      <c r="Y20" s="44"/>
      <c r="Z20" s="65"/>
      <c r="AA20" s="91"/>
      <c r="AB20" s="92"/>
      <c r="AC20" s="66"/>
      <c r="AD20" s="93"/>
      <c r="AE20" s="92">
        <f t="shared" si="0"/>
        <v>0</v>
      </c>
      <c r="AF20" s="66">
        <f t="shared" si="1"/>
        <v>0</v>
      </c>
      <c r="AG20" s="66">
        <f t="shared" si="2"/>
        <v>0</v>
      </c>
      <c r="AH20" s="66">
        <f t="shared" si="3"/>
        <v>0</v>
      </c>
      <c r="AI20" s="66">
        <f t="shared" si="4"/>
        <v>0</v>
      </c>
      <c r="AJ20" s="67">
        <f t="shared" si="5"/>
        <v>0</v>
      </c>
      <c r="AK20" s="118" t="str">
        <f t="shared" si="6"/>
        <v>       F</v>
      </c>
      <c r="AR20" s="29"/>
    </row>
    <row r="21" spans="1:44" s="15" customFormat="1" ht="18" customHeight="1">
      <c r="A21" s="95">
        <v>17</v>
      </c>
      <c r="B21" s="149" t="s">
        <v>137</v>
      </c>
      <c r="C21" s="149" t="s">
        <v>94</v>
      </c>
      <c r="D21" s="149" t="s">
        <v>34</v>
      </c>
      <c r="E21" s="149" t="s">
        <v>138</v>
      </c>
      <c r="F21" s="18"/>
      <c r="G21" s="16"/>
      <c r="H21" s="34"/>
      <c r="I21" s="18"/>
      <c r="J21" s="16"/>
      <c r="K21" s="16"/>
      <c r="L21" s="17"/>
      <c r="M21" s="33"/>
      <c r="N21" s="16"/>
      <c r="O21" s="34"/>
      <c r="P21" s="33"/>
      <c r="Q21" s="16"/>
      <c r="R21" s="16"/>
      <c r="S21" s="16"/>
      <c r="T21" s="34"/>
      <c r="U21" s="18"/>
      <c r="V21" s="16"/>
      <c r="W21" s="16"/>
      <c r="X21" s="17"/>
      <c r="Y21" s="44"/>
      <c r="Z21" s="65"/>
      <c r="AA21" s="91"/>
      <c r="AB21" s="92"/>
      <c r="AC21" s="66"/>
      <c r="AD21" s="93"/>
      <c r="AE21" s="92">
        <f t="shared" si="0"/>
        <v>0</v>
      </c>
      <c r="AF21" s="66">
        <f t="shared" si="1"/>
        <v>0</v>
      </c>
      <c r="AG21" s="66">
        <f t="shared" si="2"/>
        <v>0</v>
      </c>
      <c r="AH21" s="66">
        <f t="shared" si="3"/>
        <v>0</v>
      </c>
      <c r="AI21" s="66">
        <f t="shared" si="4"/>
        <v>0</v>
      </c>
      <c r="AJ21" s="67">
        <f t="shared" si="5"/>
        <v>0</v>
      </c>
      <c r="AK21" s="118" t="str">
        <f t="shared" si="6"/>
        <v>       F</v>
      </c>
      <c r="AR21" s="29"/>
    </row>
    <row r="22" spans="1:44" s="15" customFormat="1" ht="18" customHeight="1">
      <c r="A22" s="95">
        <v>18</v>
      </c>
      <c r="B22" s="149" t="s">
        <v>139</v>
      </c>
      <c r="C22" s="149" t="s">
        <v>94</v>
      </c>
      <c r="D22" s="149" t="s">
        <v>119</v>
      </c>
      <c r="E22" s="149" t="s">
        <v>31</v>
      </c>
      <c r="F22" s="30"/>
      <c r="G22" s="20"/>
      <c r="H22" s="36"/>
      <c r="I22" s="30"/>
      <c r="J22" s="20"/>
      <c r="K22" s="20"/>
      <c r="L22" s="21"/>
      <c r="M22" s="35"/>
      <c r="N22" s="37"/>
      <c r="O22" s="80"/>
      <c r="P22" s="41"/>
      <c r="Q22" s="23"/>
      <c r="R22" s="22"/>
      <c r="S22" s="22"/>
      <c r="T22" s="89"/>
      <c r="U22" s="86"/>
      <c r="V22" s="27"/>
      <c r="W22" s="27"/>
      <c r="X22" s="28"/>
      <c r="Y22" s="44"/>
      <c r="Z22" s="65"/>
      <c r="AA22" s="91"/>
      <c r="AB22" s="44"/>
      <c r="AC22" s="65"/>
      <c r="AD22" s="91"/>
      <c r="AE22" s="92">
        <f t="shared" si="0"/>
        <v>0</v>
      </c>
      <c r="AF22" s="66">
        <f t="shared" si="1"/>
        <v>0</v>
      </c>
      <c r="AG22" s="66">
        <f t="shared" si="2"/>
        <v>0</v>
      </c>
      <c r="AH22" s="66">
        <f t="shared" si="3"/>
        <v>0</v>
      </c>
      <c r="AI22" s="66">
        <f t="shared" si="4"/>
        <v>0</v>
      </c>
      <c r="AJ22" s="67">
        <f t="shared" si="5"/>
        <v>0</v>
      </c>
      <c r="AK22" s="118" t="str">
        <f t="shared" si="6"/>
        <v>       F</v>
      </c>
      <c r="AR22" s="29"/>
    </row>
    <row r="23" spans="1:44" s="15" customFormat="1" ht="18" customHeight="1">
      <c r="A23" s="95">
        <v>19</v>
      </c>
      <c r="B23" s="149" t="s">
        <v>140</v>
      </c>
      <c r="C23" s="149" t="s">
        <v>94</v>
      </c>
      <c r="D23" s="149" t="s">
        <v>85</v>
      </c>
      <c r="E23" s="149" t="s">
        <v>141</v>
      </c>
      <c r="F23" s="30">
        <v>2</v>
      </c>
      <c r="G23" s="20"/>
      <c r="H23" s="36"/>
      <c r="I23" s="30"/>
      <c r="J23" s="20"/>
      <c r="K23" s="20"/>
      <c r="L23" s="21"/>
      <c r="M23" s="35"/>
      <c r="N23" s="37"/>
      <c r="O23" s="80"/>
      <c r="P23" s="41"/>
      <c r="Q23" s="23"/>
      <c r="R23" s="22"/>
      <c r="S23" s="22"/>
      <c r="T23" s="88"/>
      <c r="U23" s="79"/>
      <c r="V23" s="22"/>
      <c r="W23" s="22"/>
      <c r="X23" s="24"/>
      <c r="Y23" s="44"/>
      <c r="Z23" s="65"/>
      <c r="AA23" s="91"/>
      <c r="AB23" s="92"/>
      <c r="AC23" s="66"/>
      <c r="AD23" s="93"/>
      <c r="AE23" s="92">
        <f t="shared" si="0"/>
        <v>2</v>
      </c>
      <c r="AF23" s="66">
        <f t="shared" si="1"/>
        <v>0</v>
      </c>
      <c r="AG23" s="66">
        <f t="shared" si="2"/>
        <v>0</v>
      </c>
      <c r="AH23" s="66">
        <f t="shared" si="3"/>
        <v>0</v>
      </c>
      <c r="AI23" s="66">
        <f t="shared" si="4"/>
        <v>0</v>
      </c>
      <c r="AJ23" s="67">
        <f t="shared" si="5"/>
        <v>2</v>
      </c>
      <c r="AK23" s="118" t="str">
        <f t="shared" si="6"/>
        <v>       F</v>
      </c>
      <c r="AL23" s="19"/>
      <c r="AR23" s="29"/>
    </row>
    <row r="24" spans="1:44" s="15" customFormat="1" ht="18" customHeight="1">
      <c r="A24" s="95">
        <v>20</v>
      </c>
      <c r="B24" s="149" t="s">
        <v>142</v>
      </c>
      <c r="C24" s="149" t="s">
        <v>94</v>
      </c>
      <c r="D24" s="149" t="s">
        <v>101</v>
      </c>
      <c r="E24" s="149" t="s">
        <v>143</v>
      </c>
      <c r="F24" s="18">
        <v>11</v>
      </c>
      <c r="G24" s="16"/>
      <c r="H24" s="34"/>
      <c r="I24" s="18"/>
      <c r="J24" s="16"/>
      <c r="K24" s="16"/>
      <c r="L24" s="17"/>
      <c r="M24" s="33">
        <v>1</v>
      </c>
      <c r="N24" s="16">
        <v>11</v>
      </c>
      <c r="O24" s="34"/>
      <c r="P24" s="33">
        <v>3</v>
      </c>
      <c r="Q24" s="16">
        <v>2</v>
      </c>
      <c r="R24" s="16"/>
      <c r="S24" s="16"/>
      <c r="T24" s="34">
        <v>2</v>
      </c>
      <c r="U24" s="18"/>
      <c r="V24" s="16"/>
      <c r="W24" s="16"/>
      <c r="X24" s="17"/>
      <c r="Y24" s="44">
        <v>3</v>
      </c>
      <c r="Z24" s="65">
        <v>0</v>
      </c>
      <c r="AA24" s="91">
        <v>2</v>
      </c>
      <c r="AB24" s="92">
        <v>7</v>
      </c>
      <c r="AC24" s="66"/>
      <c r="AD24" s="93">
        <v>3</v>
      </c>
      <c r="AE24" s="92">
        <f t="shared" si="0"/>
        <v>11</v>
      </c>
      <c r="AF24" s="66">
        <f t="shared" si="1"/>
        <v>11</v>
      </c>
      <c r="AG24" s="66">
        <f t="shared" si="2"/>
        <v>3</v>
      </c>
      <c r="AH24" s="66">
        <f t="shared" si="3"/>
        <v>3</v>
      </c>
      <c r="AI24" s="66">
        <f t="shared" si="4"/>
        <v>7</v>
      </c>
      <c r="AJ24" s="67">
        <f t="shared" si="5"/>
        <v>35</v>
      </c>
      <c r="AK24" s="118" t="str">
        <f t="shared" si="6"/>
        <v>       F</v>
      </c>
      <c r="AR24" s="29"/>
    </row>
    <row r="25" spans="1:44" s="15" customFormat="1" ht="18" customHeight="1">
      <c r="A25" s="95">
        <v>21</v>
      </c>
      <c r="B25" s="149" t="s">
        <v>144</v>
      </c>
      <c r="C25" s="149" t="s">
        <v>94</v>
      </c>
      <c r="D25" s="149" t="s">
        <v>145</v>
      </c>
      <c r="E25" s="149" t="s">
        <v>146</v>
      </c>
      <c r="F25" s="30"/>
      <c r="G25" s="20"/>
      <c r="H25" s="36"/>
      <c r="I25" s="30"/>
      <c r="J25" s="20"/>
      <c r="K25" s="20"/>
      <c r="L25" s="21"/>
      <c r="M25" s="35"/>
      <c r="N25" s="37"/>
      <c r="O25" s="80"/>
      <c r="P25" s="41"/>
      <c r="Q25" s="23"/>
      <c r="R25" s="22"/>
      <c r="S25" s="22"/>
      <c r="T25" s="88"/>
      <c r="U25" s="79"/>
      <c r="V25" s="22"/>
      <c r="W25" s="22"/>
      <c r="X25" s="24"/>
      <c r="Y25" s="44"/>
      <c r="Z25" s="65"/>
      <c r="AA25" s="91"/>
      <c r="AB25" s="92"/>
      <c r="AC25" s="66"/>
      <c r="AD25" s="93"/>
      <c r="AE25" s="92">
        <f t="shared" si="0"/>
        <v>0</v>
      </c>
      <c r="AF25" s="66">
        <f t="shared" si="1"/>
        <v>0</v>
      </c>
      <c r="AG25" s="66">
        <f t="shared" si="2"/>
        <v>0</v>
      </c>
      <c r="AH25" s="66">
        <f t="shared" si="3"/>
        <v>0</v>
      </c>
      <c r="AI25" s="66">
        <f t="shared" si="4"/>
        <v>0</v>
      </c>
      <c r="AJ25" s="67">
        <f t="shared" si="5"/>
        <v>0</v>
      </c>
      <c r="AK25" s="118" t="str">
        <f t="shared" si="6"/>
        <v>       F</v>
      </c>
      <c r="AR25" s="29"/>
    </row>
    <row r="26" spans="1:44" s="15" customFormat="1" ht="18" customHeight="1">
      <c r="A26" s="95">
        <v>22</v>
      </c>
      <c r="B26" s="149" t="s">
        <v>147</v>
      </c>
      <c r="C26" s="149" t="s">
        <v>94</v>
      </c>
      <c r="D26" s="149" t="s">
        <v>28</v>
      </c>
      <c r="E26" s="149" t="s">
        <v>148</v>
      </c>
      <c r="F26" s="30"/>
      <c r="G26" s="20"/>
      <c r="H26" s="36"/>
      <c r="I26" s="30"/>
      <c r="J26" s="20"/>
      <c r="K26" s="20"/>
      <c r="L26" s="21"/>
      <c r="M26" s="35"/>
      <c r="N26" s="37"/>
      <c r="O26" s="80"/>
      <c r="P26" s="41"/>
      <c r="Q26" s="23"/>
      <c r="R26" s="22"/>
      <c r="S26" s="22"/>
      <c r="T26" s="88"/>
      <c r="U26" s="79"/>
      <c r="V26" s="22"/>
      <c r="W26" s="22"/>
      <c r="X26" s="24"/>
      <c r="Y26" s="44"/>
      <c r="Z26" s="65"/>
      <c r="AA26" s="91"/>
      <c r="AB26" s="92"/>
      <c r="AC26" s="66"/>
      <c r="AD26" s="93"/>
      <c r="AE26" s="92">
        <f t="shared" si="0"/>
        <v>0</v>
      </c>
      <c r="AF26" s="66">
        <f t="shared" si="1"/>
        <v>0</v>
      </c>
      <c r="AG26" s="66">
        <f t="shared" si="2"/>
        <v>0</v>
      </c>
      <c r="AH26" s="66">
        <f t="shared" si="3"/>
        <v>0</v>
      </c>
      <c r="AI26" s="66">
        <f t="shared" si="4"/>
        <v>0</v>
      </c>
      <c r="AJ26" s="67">
        <f t="shared" si="5"/>
        <v>0</v>
      </c>
      <c r="AK26" s="118" t="str">
        <f t="shared" si="6"/>
        <v>       F</v>
      </c>
      <c r="AR26" s="29"/>
    </row>
    <row r="27" spans="1:44" s="15" customFormat="1" ht="18" customHeight="1">
      <c r="A27" s="95">
        <v>23</v>
      </c>
      <c r="B27" s="149" t="s">
        <v>97</v>
      </c>
      <c r="C27" s="149" t="s">
        <v>149</v>
      </c>
      <c r="D27" s="149" t="s">
        <v>65</v>
      </c>
      <c r="E27" s="149" t="s">
        <v>66</v>
      </c>
      <c r="F27" s="30">
        <v>5</v>
      </c>
      <c r="G27" s="20">
        <v>8</v>
      </c>
      <c r="H27" s="36">
        <v>0</v>
      </c>
      <c r="I27" s="30"/>
      <c r="J27" s="20"/>
      <c r="K27" s="20"/>
      <c r="L27" s="21"/>
      <c r="M27" s="35">
        <v>12</v>
      </c>
      <c r="N27" s="37"/>
      <c r="O27" s="80"/>
      <c r="P27" s="41">
        <v>0</v>
      </c>
      <c r="Q27" s="23"/>
      <c r="R27" s="22"/>
      <c r="S27" s="22"/>
      <c r="T27" s="88"/>
      <c r="U27" s="79"/>
      <c r="V27" s="22"/>
      <c r="W27" s="22"/>
      <c r="X27" s="24"/>
      <c r="Y27" s="44">
        <v>2</v>
      </c>
      <c r="Z27" s="65">
        <v>5</v>
      </c>
      <c r="AA27" s="91"/>
      <c r="AB27" s="92"/>
      <c r="AC27" s="66">
        <v>16</v>
      </c>
      <c r="AD27" s="93"/>
      <c r="AE27" s="92">
        <f t="shared" si="0"/>
        <v>8</v>
      </c>
      <c r="AF27" s="66">
        <f t="shared" si="1"/>
        <v>12</v>
      </c>
      <c r="AG27" s="66">
        <f t="shared" si="2"/>
        <v>0</v>
      </c>
      <c r="AH27" s="66">
        <f t="shared" si="3"/>
        <v>5</v>
      </c>
      <c r="AI27" s="66">
        <f t="shared" si="4"/>
        <v>16</v>
      </c>
      <c r="AJ27" s="67">
        <f t="shared" si="5"/>
        <v>41</v>
      </c>
      <c r="AK27" s="118" t="str">
        <f t="shared" si="6"/>
        <v>       F</v>
      </c>
      <c r="AR27" s="29"/>
    </row>
    <row r="28" spans="1:44" s="15" customFormat="1" ht="18" customHeight="1">
      <c r="A28" s="95">
        <v>24</v>
      </c>
      <c r="B28" s="149" t="s">
        <v>150</v>
      </c>
      <c r="C28" s="149" t="s">
        <v>149</v>
      </c>
      <c r="D28" s="149" t="s">
        <v>40</v>
      </c>
      <c r="E28" s="149" t="s">
        <v>67</v>
      </c>
      <c r="F28" s="18"/>
      <c r="G28" s="16"/>
      <c r="H28" s="34"/>
      <c r="I28" s="18"/>
      <c r="J28" s="16"/>
      <c r="K28" s="16"/>
      <c r="L28" s="17"/>
      <c r="M28" s="33"/>
      <c r="N28" s="16"/>
      <c r="O28" s="34"/>
      <c r="P28" s="33"/>
      <c r="Q28" s="16"/>
      <c r="R28" s="16"/>
      <c r="S28" s="16"/>
      <c r="T28" s="34"/>
      <c r="U28" s="18"/>
      <c r="V28" s="16"/>
      <c r="W28" s="16"/>
      <c r="X28" s="17"/>
      <c r="Y28" s="44"/>
      <c r="Z28" s="65"/>
      <c r="AA28" s="91"/>
      <c r="AB28" s="92"/>
      <c r="AC28" s="66"/>
      <c r="AD28" s="93"/>
      <c r="AE28" s="92">
        <f t="shared" si="0"/>
        <v>0</v>
      </c>
      <c r="AF28" s="66">
        <f t="shared" si="1"/>
        <v>0</v>
      </c>
      <c r="AG28" s="66">
        <f t="shared" si="2"/>
        <v>0</v>
      </c>
      <c r="AH28" s="66">
        <f t="shared" si="3"/>
        <v>0</v>
      </c>
      <c r="AI28" s="66">
        <f t="shared" si="4"/>
        <v>0</v>
      </c>
      <c r="AJ28" s="67">
        <f t="shared" si="5"/>
        <v>0</v>
      </c>
      <c r="AK28" s="118" t="str">
        <f t="shared" si="6"/>
        <v>       F</v>
      </c>
      <c r="AL28" s="19"/>
      <c r="AR28" s="29"/>
    </row>
    <row r="29" spans="1:44" s="15" customFormat="1" ht="18" customHeight="1">
      <c r="A29" s="95">
        <v>25</v>
      </c>
      <c r="B29" s="149" t="s">
        <v>100</v>
      </c>
      <c r="C29" s="149" t="s">
        <v>149</v>
      </c>
      <c r="D29" s="149" t="s">
        <v>36</v>
      </c>
      <c r="E29" s="149" t="s">
        <v>68</v>
      </c>
      <c r="F29" s="18">
        <v>8</v>
      </c>
      <c r="G29" s="16">
        <v>14</v>
      </c>
      <c r="H29" s="34"/>
      <c r="I29" s="18"/>
      <c r="J29" s="16"/>
      <c r="K29" s="16"/>
      <c r="L29" s="17"/>
      <c r="M29" s="33">
        <v>16</v>
      </c>
      <c r="N29" s="16"/>
      <c r="O29" s="34"/>
      <c r="P29" s="33">
        <v>2</v>
      </c>
      <c r="Q29" s="16"/>
      <c r="R29" s="16"/>
      <c r="S29" s="16"/>
      <c r="T29" s="34"/>
      <c r="U29" s="18"/>
      <c r="V29" s="16"/>
      <c r="W29" s="16"/>
      <c r="X29" s="17"/>
      <c r="Y29" s="44">
        <v>3</v>
      </c>
      <c r="Z29" s="65">
        <v>14</v>
      </c>
      <c r="AA29" s="91"/>
      <c r="AB29" s="92">
        <v>17</v>
      </c>
      <c r="AC29" s="66"/>
      <c r="AD29" s="93"/>
      <c r="AE29" s="92">
        <f t="shared" si="0"/>
        <v>14</v>
      </c>
      <c r="AF29" s="66">
        <f t="shared" si="1"/>
        <v>16</v>
      </c>
      <c r="AG29" s="66">
        <f t="shared" si="2"/>
        <v>2</v>
      </c>
      <c r="AH29" s="66">
        <f t="shared" si="3"/>
        <v>14</v>
      </c>
      <c r="AI29" s="66">
        <f t="shared" si="4"/>
        <v>17</v>
      </c>
      <c r="AJ29" s="67">
        <f t="shared" si="5"/>
        <v>63</v>
      </c>
      <c r="AK29" s="118" t="str">
        <f t="shared" si="6"/>
        <v>D</v>
      </c>
      <c r="AR29" s="29"/>
    </row>
    <row r="30" spans="1:44" s="15" customFormat="1" ht="18" customHeight="1">
      <c r="A30" s="95">
        <v>26</v>
      </c>
      <c r="B30" s="149" t="s">
        <v>103</v>
      </c>
      <c r="C30" s="149" t="s">
        <v>149</v>
      </c>
      <c r="D30" s="149" t="s">
        <v>38</v>
      </c>
      <c r="E30" s="149" t="s">
        <v>69</v>
      </c>
      <c r="F30" s="30">
        <v>5</v>
      </c>
      <c r="G30" s="20">
        <v>5</v>
      </c>
      <c r="H30" s="36"/>
      <c r="I30" s="30"/>
      <c r="J30" s="20"/>
      <c r="K30" s="20"/>
      <c r="L30" s="21"/>
      <c r="M30" s="35">
        <v>2</v>
      </c>
      <c r="N30" s="37">
        <v>2</v>
      </c>
      <c r="O30" s="80"/>
      <c r="P30" s="41"/>
      <c r="Q30" s="23"/>
      <c r="R30" s="22"/>
      <c r="S30" s="22"/>
      <c r="T30" s="88"/>
      <c r="U30" s="79"/>
      <c r="V30" s="22"/>
      <c r="W30" s="22"/>
      <c r="X30" s="24"/>
      <c r="Y30" s="44">
        <v>3</v>
      </c>
      <c r="Z30" s="65"/>
      <c r="AA30" s="91"/>
      <c r="AB30" s="92"/>
      <c r="AC30" s="66"/>
      <c r="AD30" s="93"/>
      <c r="AE30" s="92">
        <f t="shared" si="0"/>
        <v>5</v>
      </c>
      <c r="AF30" s="66">
        <f t="shared" si="1"/>
        <v>2</v>
      </c>
      <c r="AG30" s="66">
        <f t="shared" si="2"/>
        <v>0</v>
      </c>
      <c r="AH30" s="66">
        <f t="shared" si="3"/>
        <v>3</v>
      </c>
      <c r="AI30" s="66">
        <f t="shared" si="4"/>
        <v>0</v>
      </c>
      <c r="AJ30" s="67">
        <f t="shared" si="5"/>
        <v>10</v>
      </c>
      <c r="AK30" s="118" t="str">
        <f t="shared" si="6"/>
        <v>       F</v>
      </c>
      <c r="AR30" s="29"/>
    </row>
    <row r="31" spans="1:44" s="15" customFormat="1" ht="18" customHeight="1">
      <c r="A31" s="95">
        <v>27</v>
      </c>
      <c r="B31" s="149" t="s">
        <v>105</v>
      </c>
      <c r="C31" s="149" t="s">
        <v>149</v>
      </c>
      <c r="D31" s="149" t="s">
        <v>37</v>
      </c>
      <c r="E31" s="149" t="s">
        <v>70</v>
      </c>
      <c r="F31" s="18">
        <v>7</v>
      </c>
      <c r="G31" s="16"/>
      <c r="H31" s="34"/>
      <c r="I31" s="18"/>
      <c r="J31" s="16"/>
      <c r="K31" s="16"/>
      <c r="L31" s="17"/>
      <c r="M31" s="33">
        <v>15</v>
      </c>
      <c r="N31" s="16"/>
      <c r="O31" s="34"/>
      <c r="P31" s="33">
        <v>2</v>
      </c>
      <c r="Q31" s="16"/>
      <c r="R31" s="16"/>
      <c r="S31" s="16"/>
      <c r="T31" s="34"/>
      <c r="U31" s="18"/>
      <c r="V31" s="16"/>
      <c r="W31" s="16"/>
      <c r="X31" s="17"/>
      <c r="Y31" s="44">
        <v>1</v>
      </c>
      <c r="Z31" s="65">
        <v>10</v>
      </c>
      <c r="AA31" s="91"/>
      <c r="AB31" s="92">
        <v>18</v>
      </c>
      <c r="AC31" s="66"/>
      <c r="AD31" s="93"/>
      <c r="AE31" s="92">
        <f t="shared" si="0"/>
        <v>7</v>
      </c>
      <c r="AF31" s="66">
        <f t="shared" si="1"/>
        <v>15</v>
      </c>
      <c r="AG31" s="66">
        <f t="shared" si="2"/>
        <v>2</v>
      </c>
      <c r="AH31" s="66">
        <f t="shared" si="3"/>
        <v>10</v>
      </c>
      <c r="AI31" s="66">
        <f t="shared" si="4"/>
        <v>18</v>
      </c>
      <c r="AJ31" s="67">
        <f t="shared" si="5"/>
        <v>52</v>
      </c>
      <c r="AK31" s="118" t="str">
        <f t="shared" si="6"/>
        <v>E</v>
      </c>
      <c r="AR31" s="29"/>
    </row>
    <row r="32" spans="1:44" s="15" customFormat="1" ht="18" customHeight="1">
      <c r="A32" s="95">
        <v>28</v>
      </c>
      <c r="B32" s="149" t="s">
        <v>108</v>
      </c>
      <c r="C32" s="149" t="s">
        <v>149</v>
      </c>
      <c r="D32" s="149" t="s">
        <v>39</v>
      </c>
      <c r="E32" s="149" t="s">
        <v>71</v>
      </c>
      <c r="F32" s="30"/>
      <c r="G32" s="20"/>
      <c r="H32" s="36"/>
      <c r="I32" s="30"/>
      <c r="J32" s="20"/>
      <c r="K32" s="20"/>
      <c r="L32" s="21"/>
      <c r="M32" s="35"/>
      <c r="N32" s="37"/>
      <c r="O32" s="80"/>
      <c r="P32" s="41"/>
      <c r="Q32" s="23"/>
      <c r="R32" s="22"/>
      <c r="S32" s="22"/>
      <c r="T32" s="88"/>
      <c r="U32" s="79"/>
      <c r="V32" s="22"/>
      <c r="W32" s="22"/>
      <c r="X32" s="24"/>
      <c r="Y32" s="44"/>
      <c r="Z32" s="65"/>
      <c r="AA32" s="91"/>
      <c r="AB32" s="92"/>
      <c r="AC32" s="66"/>
      <c r="AD32" s="93"/>
      <c r="AE32" s="92">
        <f>MAX(F32,G32,H32)</f>
        <v>0</v>
      </c>
      <c r="AF32" s="66">
        <f>MAX(M32,N32,O32)</f>
        <v>0</v>
      </c>
      <c r="AG32" s="66">
        <f>MAX(P32,Q32,T32)</f>
        <v>0</v>
      </c>
      <c r="AH32" s="66">
        <f>MAX(Y32,Z32,AA32)</f>
        <v>0</v>
      </c>
      <c r="AI32" s="66">
        <f>MAX(AB32,AC32,AD32)</f>
        <v>0</v>
      </c>
      <c r="AJ32" s="67">
        <f>SUM(AE32:AI32)</f>
        <v>0</v>
      </c>
      <c r="AK32" s="118" t="str">
        <f>IF(AJ32&lt;50,"       F",IF(AJ32&lt;60,"E",IF(AJ32&lt;70,"D",IF(AJ32&lt;80,"C",IF(AJ32&lt;90,"B","A")))))</f>
        <v>       F</v>
      </c>
      <c r="AR32" s="29"/>
    </row>
    <row r="33" spans="1:44" s="15" customFormat="1" ht="18" customHeight="1">
      <c r="A33" s="95">
        <v>29</v>
      </c>
      <c r="B33" s="149" t="s">
        <v>110</v>
      </c>
      <c r="C33" s="149" t="s">
        <v>149</v>
      </c>
      <c r="D33" s="149" t="s">
        <v>72</v>
      </c>
      <c r="E33" s="149" t="s">
        <v>73</v>
      </c>
      <c r="F33" s="30"/>
      <c r="G33" s="20"/>
      <c r="H33" s="36"/>
      <c r="I33" s="30"/>
      <c r="J33" s="20"/>
      <c r="K33" s="20"/>
      <c r="L33" s="21"/>
      <c r="M33" s="35"/>
      <c r="N33" s="37"/>
      <c r="O33" s="80"/>
      <c r="P33" s="41"/>
      <c r="Q33" s="23"/>
      <c r="R33" s="22"/>
      <c r="S33" s="22"/>
      <c r="T33" s="88"/>
      <c r="U33" s="79"/>
      <c r="V33" s="22"/>
      <c r="W33" s="22"/>
      <c r="X33" s="24"/>
      <c r="Y33" s="44">
        <v>0</v>
      </c>
      <c r="Z33" s="65"/>
      <c r="AA33" s="91"/>
      <c r="AB33" s="92"/>
      <c r="AC33" s="66"/>
      <c r="AD33" s="93"/>
      <c r="AE33" s="92">
        <f t="shared" si="0"/>
        <v>0</v>
      </c>
      <c r="AF33" s="66">
        <f t="shared" si="1"/>
        <v>0</v>
      </c>
      <c r="AG33" s="66">
        <f t="shared" si="2"/>
        <v>0</v>
      </c>
      <c r="AH33" s="66">
        <f t="shared" si="3"/>
        <v>0</v>
      </c>
      <c r="AI33" s="66">
        <f t="shared" si="4"/>
        <v>0</v>
      </c>
      <c r="AJ33" s="67">
        <f t="shared" si="5"/>
        <v>0</v>
      </c>
      <c r="AK33" s="118" t="str">
        <f t="shared" si="6"/>
        <v>       F</v>
      </c>
      <c r="AR33" s="29"/>
    </row>
    <row r="34" spans="1:44" s="15" customFormat="1" ht="18" customHeight="1">
      <c r="A34" s="95">
        <v>30</v>
      </c>
      <c r="B34" s="149" t="s">
        <v>113</v>
      </c>
      <c r="C34" s="149" t="s">
        <v>149</v>
      </c>
      <c r="D34" s="149" t="s">
        <v>35</v>
      </c>
      <c r="E34" s="149" t="s">
        <v>74</v>
      </c>
      <c r="F34" s="18"/>
      <c r="G34" s="16">
        <v>3</v>
      </c>
      <c r="H34" s="34">
        <v>0</v>
      </c>
      <c r="I34" s="18"/>
      <c r="J34" s="16"/>
      <c r="K34" s="16"/>
      <c r="L34" s="17"/>
      <c r="M34" s="33"/>
      <c r="N34" s="16">
        <v>3</v>
      </c>
      <c r="O34" s="34">
        <v>15</v>
      </c>
      <c r="P34" s="33"/>
      <c r="Q34" s="16"/>
      <c r="R34" s="16"/>
      <c r="S34" s="16"/>
      <c r="T34" s="34"/>
      <c r="U34" s="18"/>
      <c r="V34" s="16"/>
      <c r="W34" s="16"/>
      <c r="X34" s="17"/>
      <c r="Y34" s="44"/>
      <c r="Z34" s="65"/>
      <c r="AA34" s="91"/>
      <c r="AB34" s="92">
        <v>14</v>
      </c>
      <c r="AC34" s="66"/>
      <c r="AD34" s="93"/>
      <c r="AE34" s="92">
        <f t="shared" si="0"/>
        <v>3</v>
      </c>
      <c r="AF34" s="66">
        <f t="shared" si="1"/>
        <v>15</v>
      </c>
      <c r="AG34" s="66">
        <f t="shared" si="2"/>
        <v>0</v>
      </c>
      <c r="AH34" s="66">
        <f t="shared" si="3"/>
        <v>0</v>
      </c>
      <c r="AI34" s="66">
        <f t="shared" si="4"/>
        <v>14</v>
      </c>
      <c r="AJ34" s="67">
        <f t="shared" si="5"/>
        <v>32</v>
      </c>
      <c r="AK34" s="118" t="str">
        <f t="shared" si="6"/>
        <v>       F</v>
      </c>
      <c r="AR34" s="29"/>
    </row>
    <row r="35" spans="1:44" s="15" customFormat="1" ht="18" customHeight="1">
      <c r="A35" s="95">
        <v>31</v>
      </c>
      <c r="B35" s="149" t="s">
        <v>118</v>
      </c>
      <c r="C35" s="149" t="s">
        <v>149</v>
      </c>
      <c r="D35" s="149" t="s">
        <v>32</v>
      </c>
      <c r="E35" s="149" t="s">
        <v>30</v>
      </c>
      <c r="F35" s="30"/>
      <c r="G35" s="20"/>
      <c r="H35" s="36"/>
      <c r="I35" s="30"/>
      <c r="J35" s="20"/>
      <c r="K35" s="20"/>
      <c r="L35" s="21"/>
      <c r="M35" s="35"/>
      <c r="N35" s="37"/>
      <c r="O35" s="80"/>
      <c r="P35" s="41"/>
      <c r="Q35" s="23"/>
      <c r="R35" s="22"/>
      <c r="S35" s="22"/>
      <c r="T35" s="88"/>
      <c r="U35" s="79"/>
      <c r="V35" s="22"/>
      <c r="W35" s="22"/>
      <c r="X35" s="24"/>
      <c r="Y35" s="44"/>
      <c r="Z35" s="65"/>
      <c r="AA35" s="91"/>
      <c r="AB35" s="92"/>
      <c r="AC35" s="66"/>
      <c r="AD35" s="93"/>
      <c r="AE35" s="92">
        <f aca="true" t="shared" si="7" ref="AE35:AE47">MAX(F35,G35,H35)</f>
        <v>0</v>
      </c>
      <c r="AF35" s="66">
        <f aca="true" t="shared" si="8" ref="AF35:AF47">MAX(M35,N35,O35)</f>
        <v>0</v>
      </c>
      <c r="AG35" s="66">
        <f aca="true" t="shared" si="9" ref="AG35:AG47">MAX(P35,Q35,T35)</f>
        <v>0</v>
      </c>
      <c r="AH35" s="66">
        <f aca="true" t="shared" si="10" ref="AH35:AH47">MAX(Y35,Z35,AA35)</f>
        <v>0</v>
      </c>
      <c r="AI35" s="66">
        <f aca="true" t="shared" si="11" ref="AI35:AI47">MAX(AB35,AC35,AD35)</f>
        <v>0</v>
      </c>
      <c r="AJ35" s="67">
        <f aca="true" t="shared" si="12" ref="AJ35:AJ47">SUM(AE35:AI35)</f>
        <v>0</v>
      </c>
      <c r="AK35" s="118" t="str">
        <f aca="true" t="shared" si="13" ref="AK35:AK47">IF(AJ35&lt;50,"       F",IF(AJ35&lt;60,"E",IF(AJ35&lt;70,"D",IF(AJ35&lt;80,"C",IF(AJ35&lt;90,"B","A")))))</f>
        <v>       F</v>
      </c>
      <c r="AL35" s="19"/>
      <c r="AR35" s="29"/>
    </row>
    <row r="36" spans="1:44" s="15" customFormat="1" ht="18" customHeight="1">
      <c r="A36" s="95">
        <v>32</v>
      </c>
      <c r="B36" s="149" t="s">
        <v>128</v>
      </c>
      <c r="C36" s="149" t="s">
        <v>149</v>
      </c>
      <c r="D36" s="149" t="s">
        <v>75</v>
      </c>
      <c r="E36" s="149" t="s">
        <v>33</v>
      </c>
      <c r="F36" s="18">
        <v>11</v>
      </c>
      <c r="G36" s="16"/>
      <c r="H36" s="34"/>
      <c r="I36" s="18"/>
      <c r="J36" s="16"/>
      <c r="K36" s="16"/>
      <c r="L36" s="17"/>
      <c r="M36" s="33"/>
      <c r="N36" s="16"/>
      <c r="O36" s="34"/>
      <c r="P36" s="33"/>
      <c r="Q36" s="16"/>
      <c r="R36" s="16"/>
      <c r="S36" s="16"/>
      <c r="T36" s="34"/>
      <c r="U36" s="18"/>
      <c r="V36" s="16"/>
      <c r="W36" s="16"/>
      <c r="X36" s="17"/>
      <c r="Y36" s="44"/>
      <c r="Z36" s="65"/>
      <c r="AA36" s="91"/>
      <c r="AB36" s="92"/>
      <c r="AC36" s="66"/>
      <c r="AD36" s="93"/>
      <c r="AE36" s="92">
        <f t="shared" si="7"/>
        <v>11</v>
      </c>
      <c r="AF36" s="66">
        <f t="shared" si="8"/>
        <v>0</v>
      </c>
      <c r="AG36" s="66">
        <f t="shared" si="9"/>
        <v>0</v>
      </c>
      <c r="AH36" s="66">
        <f t="shared" si="10"/>
        <v>0</v>
      </c>
      <c r="AI36" s="66">
        <f t="shared" si="11"/>
        <v>0</v>
      </c>
      <c r="AJ36" s="67">
        <f t="shared" si="12"/>
        <v>11</v>
      </c>
      <c r="AK36" s="118" t="str">
        <f t="shared" si="13"/>
        <v>       F</v>
      </c>
      <c r="AL36" s="19"/>
      <c r="AR36" s="29"/>
    </row>
    <row r="37" spans="1:44" s="15" customFormat="1" ht="18" customHeight="1">
      <c r="A37" s="95">
        <v>33</v>
      </c>
      <c r="B37" s="149" t="s">
        <v>131</v>
      </c>
      <c r="C37" s="149" t="s">
        <v>149</v>
      </c>
      <c r="D37" s="149" t="s">
        <v>76</v>
      </c>
      <c r="E37" s="149" t="s">
        <v>77</v>
      </c>
      <c r="F37" s="30">
        <v>7</v>
      </c>
      <c r="G37" s="20"/>
      <c r="H37" s="36"/>
      <c r="I37" s="30"/>
      <c r="J37" s="20"/>
      <c r="K37" s="20"/>
      <c r="L37" s="21"/>
      <c r="M37" s="35"/>
      <c r="N37" s="37"/>
      <c r="O37" s="80"/>
      <c r="P37" s="41"/>
      <c r="Q37" s="23"/>
      <c r="R37" s="22"/>
      <c r="S37" s="22"/>
      <c r="T37" s="88"/>
      <c r="U37" s="79"/>
      <c r="V37" s="22"/>
      <c r="W37" s="22"/>
      <c r="X37" s="24"/>
      <c r="Y37" s="44"/>
      <c r="Z37" s="65"/>
      <c r="AA37" s="91"/>
      <c r="AB37" s="92"/>
      <c r="AC37" s="66"/>
      <c r="AD37" s="93"/>
      <c r="AE37" s="92">
        <f t="shared" si="7"/>
        <v>7</v>
      </c>
      <c r="AF37" s="66">
        <f t="shared" si="8"/>
        <v>0</v>
      </c>
      <c r="AG37" s="66">
        <f t="shared" si="9"/>
        <v>0</v>
      </c>
      <c r="AH37" s="66">
        <f t="shared" si="10"/>
        <v>0</v>
      </c>
      <c r="AI37" s="66">
        <f t="shared" si="11"/>
        <v>0</v>
      </c>
      <c r="AJ37" s="67">
        <f t="shared" si="12"/>
        <v>7</v>
      </c>
      <c r="AK37" s="118" t="str">
        <f t="shared" si="13"/>
        <v>       F</v>
      </c>
      <c r="AR37" s="29"/>
    </row>
    <row r="38" spans="1:44" s="15" customFormat="1" ht="18" customHeight="1">
      <c r="A38" s="95">
        <v>34</v>
      </c>
      <c r="B38" s="149" t="s">
        <v>134</v>
      </c>
      <c r="C38" s="149" t="s">
        <v>149</v>
      </c>
      <c r="D38" s="149" t="s">
        <v>78</v>
      </c>
      <c r="E38" s="149" t="s">
        <v>79</v>
      </c>
      <c r="F38" s="30">
        <v>1</v>
      </c>
      <c r="G38" s="20"/>
      <c r="H38" s="36"/>
      <c r="I38" s="30"/>
      <c r="J38" s="20"/>
      <c r="K38" s="20"/>
      <c r="L38" s="21"/>
      <c r="M38" s="35">
        <v>4</v>
      </c>
      <c r="N38" s="37"/>
      <c r="O38" s="80"/>
      <c r="P38" s="41">
        <v>1</v>
      </c>
      <c r="Q38" s="23"/>
      <c r="R38" s="22"/>
      <c r="S38" s="22"/>
      <c r="T38" s="88"/>
      <c r="U38" s="79"/>
      <c r="V38" s="22"/>
      <c r="W38" s="22"/>
      <c r="X38" s="24"/>
      <c r="Y38" s="44"/>
      <c r="Z38" s="65"/>
      <c r="AA38" s="91"/>
      <c r="AB38" s="92"/>
      <c r="AC38" s="66"/>
      <c r="AD38" s="93"/>
      <c r="AE38" s="92">
        <f t="shared" si="7"/>
        <v>1</v>
      </c>
      <c r="AF38" s="66">
        <f t="shared" si="8"/>
        <v>4</v>
      </c>
      <c r="AG38" s="66">
        <f t="shared" si="9"/>
        <v>1</v>
      </c>
      <c r="AH38" s="66">
        <f t="shared" si="10"/>
        <v>0</v>
      </c>
      <c r="AI38" s="66">
        <f t="shared" si="11"/>
        <v>0</v>
      </c>
      <c r="AJ38" s="67">
        <f t="shared" si="12"/>
        <v>6</v>
      </c>
      <c r="AK38" s="118" t="str">
        <f t="shared" si="13"/>
        <v>       F</v>
      </c>
      <c r="AL38" s="19"/>
      <c r="AR38" s="29"/>
    </row>
    <row r="39" spans="1:44" s="15" customFormat="1" ht="18" customHeight="1">
      <c r="A39" s="95">
        <v>35</v>
      </c>
      <c r="B39" s="149" t="s">
        <v>139</v>
      </c>
      <c r="C39" s="149" t="s">
        <v>149</v>
      </c>
      <c r="D39" s="149" t="s">
        <v>34</v>
      </c>
      <c r="E39" s="149" t="s">
        <v>80</v>
      </c>
      <c r="F39" s="30">
        <v>11</v>
      </c>
      <c r="G39" s="20">
        <v>15</v>
      </c>
      <c r="H39" s="36"/>
      <c r="I39" s="30"/>
      <c r="J39" s="20"/>
      <c r="K39" s="20"/>
      <c r="L39" s="21"/>
      <c r="M39" s="35">
        <v>3</v>
      </c>
      <c r="N39" s="37">
        <v>17</v>
      </c>
      <c r="O39" s="80"/>
      <c r="P39" s="41">
        <v>11</v>
      </c>
      <c r="Q39" s="23"/>
      <c r="R39" s="22"/>
      <c r="S39" s="22"/>
      <c r="T39" s="88"/>
      <c r="U39" s="79"/>
      <c r="V39" s="22"/>
      <c r="W39" s="22"/>
      <c r="X39" s="24"/>
      <c r="Y39" s="44">
        <v>3</v>
      </c>
      <c r="Z39" s="65"/>
      <c r="AA39" s="91"/>
      <c r="AB39" s="92">
        <v>16</v>
      </c>
      <c r="AC39" s="66"/>
      <c r="AD39" s="93"/>
      <c r="AE39" s="92">
        <f>MAX(F39,G39,H39)</f>
        <v>15</v>
      </c>
      <c r="AF39" s="66">
        <f>MAX(M39,N39,O39)</f>
        <v>17</v>
      </c>
      <c r="AG39" s="66">
        <f>MAX(P39,Q39,T39)</f>
        <v>11</v>
      </c>
      <c r="AH39" s="66">
        <f>MAX(Y39,Z39,AA39)</f>
        <v>3</v>
      </c>
      <c r="AI39" s="66">
        <f>MAX(AB39,AC39,AD39)</f>
        <v>16</v>
      </c>
      <c r="AJ39" s="67">
        <f>SUM(AE39:AI39)</f>
        <v>62</v>
      </c>
      <c r="AK39" s="118" t="str">
        <f>IF(AJ39&lt;50,"       F",IF(AJ39&lt;60,"E",IF(AJ39&lt;70,"D",IF(AJ39&lt;80,"C",IF(AJ39&lt;90,"B","A")))))</f>
        <v>D</v>
      </c>
      <c r="AL39" s="19"/>
      <c r="AR39" s="29"/>
    </row>
    <row r="40" spans="1:44" s="15" customFormat="1" ht="18" customHeight="1">
      <c r="A40" s="95">
        <v>36</v>
      </c>
      <c r="B40" s="149" t="s">
        <v>151</v>
      </c>
      <c r="C40" s="149" t="s">
        <v>149</v>
      </c>
      <c r="D40" s="149" t="s">
        <v>32</v>
      </c>
      <c r="E40" s="149" t="s">
        <v>81</v>
      </c>
      <c r="F40" s="30">
        <v>13</v>
      </c>
      <c r="G40" s="20"/>
      <c r="H40" s="36"/>
      <c r="I40" s="30"/>
      <c r="J40" s="20"/>
      <c r="K40" s="20"/>
      <c r="L40" s="21"/>
      <c r="M40" s="35">
        <v>15</v>
      </c>
      <c r="N40" s="37"/>
      <c r="O40" s="80"/>
      <c r="P40" s="41">
        <v>12</v>
      </c>
      <c r="Q40" s="23"/>
      <c r="R40" s="22"/>
      <c r="S40" s="22"/>
      <c r="T40" s="88"/>
      <c r="U40" s="79"/>
      <c r="V40" s="22"/>
      <c r="W40" s="22"/>
      <c r="X40" s="24"/>
      <c r="Y40" s="44">
        <v>3</v>
      </c>
      <c r="Z40" s="65"/>
      <c r="AA40" s="91"/>
      <c r="AB40" s="92">
        <v>18</v>
      </c>
      <c r="AC40" s="66"/>
      <c r="AD40" s="93"/>
      <c r="AE40" s="92">
        <f t="shared" si="7"/>
        <v>13</v>
      </c>
      <c r="AF40" s="66">
        <f t="shared" si="8"/>
        <v>15</v>
      </c>
      <c r="AG40" s="66">
        <f t="shared" si="9"/>
        <v>12</v>
      </c>
      <c r="AH40" s="66">
        <f t="shared" si="10"/>
        <v>3</v>
      </c>
      <c r="AI40" s="66">
        <f t="shared" si="11"/>
        <v>18</v>
      </c>
      <c r="AJ40" s="67">
        <f t="shared" si="12"/>
        <v>61</v>
      </c>
      <c r="AK40" s="118" t="str">
        <f t="shared" si="13"/>
        <v>D</v>
      </c>
      <c r="AL40" s="19"/>
      <c r="AR40" s="29"/>
    </row>
    <row r="41" spans="1:44" s="15" customFormat="1" ht="18" customHeight="1">
      <c r="A41" s="95">
        <v>37</v>
      </c>
      <c r="B41" s="149" t="s">
        <v>152</v>
      </c>
      <c r="C41" s="149" t="s">
        <v>149</v>
      </c>
      <c r="D41" s="149" t="s">
        <v>82</v>
      </c>
      <c r="E41" s="149" t="s">
        <v>83</v>
      </c>
      <c r="F41" s="18">
        <v>1</v>
      </c>
      <c r="G41" s="16"/>
      <c r="H41" s="34"/>
      <c r="I41" s="18"/>
      <c r="J41" s="16"/>
      <c r="K41" s="16"/>
      <c r="L41" s="17"/>
      <c r="M41" s="33"/>
      <c r="N41" s="16"/>
      <c r="O41" s="34"/>
      <c r="P41" s="33"/>
      <c r="Q41" s="16"/>
      <c r="R41" s="16"/>
      <c r="S41" s="16"/>
      <c r="T41" s="34"/>
      <c r="U41" s="18"/>
      <c r="V41" s="16"/>
      <c r="W41" s="16"/>
      <c r="X41" s="17"/>
      <c r="Y41" s="44"/>
      <c r="Z41" s="65"/>
      <c r="AA41" s="91"/>
      <c r="AB41" s="92"/>
      <c r="AC41" s="66"/>
      <c r="AD41" s="93"/>
      <c r="AE41" s="92">
        <f t="shared" si="7"/>
        <v>1</v>
      </c>
      <c r="AF41" s="66">
        <f t="shared" si="8"/>
        <v>0</v>
      </c>
      <c r="AG41" s="66">
        <f t="shared" si="9"/>
        <v>0</v>
      </c>
      <c r="AH41" s="66">
        <f t="shared" si="10"/>
        <v>0</v>
      </c>
      <c r="AI41" s="66">
        <f t="shared" si="11"/>
        <v>0</v>
      </c>
      <c r="AJ41" s="67">
        <f t="shared" si="12"/>
        <v>1</v>
      </c>
      <c r="AK41" s="118" t="str">
        <f t="shared" si="13"/>
        <v>       F</v>
      </c>
      <c r="AR41" s="29"/>
    </row>
    <row r="42" spans="1:44" s="15" customFormat="1" ht="18" customHeight="1">
      <c r="A42" s="95">
        <v>38</v>
      </c>
      <c r="B42" s="149" t="s">
        <v>142</v>
      </c>
      <c r="C42" s="149" t="s">
        <v>149</v>
      </c>
      <c r="D42" s="149" t="s">
        <v>34</v>
      </c>
      <c r="E42" s="149" t="s">
        <v>84</v>
      </c>
      <c r="F42" s="30">
        <v>2</v>
      </c>
      <c r="G42" s="20">
        <v>0</v>
      </c>
      <c r="H42" s="36"/>
      <c r="I42" s="30"/>
      <c r="J42" s="20"/>
      <c r="K42" s="20"/>
      <c r="L42" s="21"/>
      <c r="M42" s="35">
        <v>2</v>
      </c>
      <c r="N42" s="37">
        <v>0</v>
      </c>
      <c r="O42" s="80"/>
      <c r="P42" s="41"/>
      <c r="Q42" s="23"/>
      <c r="R42" s="22"/>
      <c r="S42" s="22"/>
      <c r="T42" s="88"/>
      <c r="U42" s="79"/>
      <c r="V42" s="22"/>
      <c r="W42" s="22"/>
      <c r="X42" s="24"/>
      <c r="Y42" s="44"/>
      <c r="Z42" s="65"/>
      <c r="AA42" s="91"/>
      <c r="AB42" s="92"/>
      <c r="AC42" s="66"/>
      <c r="AD42" s="93"/>
      <c r="AE42" s="92">
        <f t="shared" si="7"/>
        <v>2</v>
      </c>
      <c r="AF42" s="66">
        <f t="shared" si="8"/>
        <v>2</v>
      </c>
      <c r="AG42" s="66">
        <f t="shared" si="9"/>
        <v>0</v>
      </c>
      <c r="AH42" s="66">
        <f t="shared" si="10"/>
        <v>0</v>
      </c>
      <c r="AI42" s="66">
        <f t="shared" si="11"/>
        <v>0</v>
      </c>
      <c r="AJ42" s="67">
        <f t="shared" si="12"/>
        <v>4</v>
      </c>
      <c r="AK42" s="118" t="str">
        <f t="shared" si="13"/>
        <v>       F</v>
      </c>
      <c r="AL42" s="19"/>
      <c r="AR42" s="29"/>
    </row>
    <row r="43" spans="1:44" s="15" customFormat="1" ht="18" customHeight="1">
      <c r="A43" s="95">
        <v>39</v>
      </c>
      <c r="B43" s="149" t="s">
        <v>153</v>
      </c>
      <c r="C43" s="149" t="s">
        <v>149</v>
      </c>
      <c r="D43" s="149" t="s">
        <v>85</v>
      </c>
      <c r="E43" s="149" t="s">
        <v>42</v>
      </c>
      <c r="F43" s="30"/>
      <c r="G43" s="20"/>
      <c r="H43" s="36"/>
      <c r="I43" s="30"/>
      <c r="J43" s="20"/>
      <c r="K43" s="20"/>
      <c r="L43" s="21"/>
      <c r="M43" s="35"/>
      <c r="N43" s="37"/>
      <c r="O43" s="80"/>
      <c r="P43" s="41"/>
      <c r="Q43" s="23"/>
      <c r="R43" s="22"/>
      <c r="S43" s="22"/>
      <c r="T43" s="88"/>
      <c r="U43" s="79"/>
      <c r="V43" s="22"/>
      <c r="W43" s="22"/>
      <c r="X43" s="24"/>
      <c r="Y43" s="44"/>
      <c r="Z43" s="65"/>
      <c r="AA43" s="91"/>
      <c r="AB43" s="92"/>
      <c r="AC43" s="66"/>
      <c r="AD43" s="93"/>
      <c r="AE43" s="92">
        <f t="shared" si="7"/>
        <v>0</v>
      </c>
      <c r="AF43" s="66">
        <f t="shared" si="8"/>
        <v>0</v>
      </c>
      <c r="AG43" s="66">
        <f t="shared" si="9"/>
        <v>0</v>
      </c>
      <c r="AH43" s="66">
        <f t="shared" si="10"/>
        <v>0</v>
      </c>
      <c r="AI43" s="66">
        <f t="shared" si="11"/>
        <v>0</v>
      </c>
      <c r="AJ43" s="67">
        <f t="shared" si="12"/>
        <v>0</v>
      </c>
      <c r="AK43" s="118" t="str">
        <f t="shared" si="13"/>
        <v>       F</v>
      </c>
      <c r="AL43" s="19"/>
      <c r="AR43" s="29"/>
    </row>
    <row r="44" spans="1:44" s="15" customFormat="1" ht="18" customHeight="1">
      <c r="A44" s="95">
        <v>40</v>
      </c>
      <c r="B44" s="149" t="s">
        <v>153</v>
      </c>
      <c r="C44" s="149" t="s">
        <v>154</v>
      </c>
      <c r="D44" s="149" t="s">
        <v>28</v>
      </c>
      <c r="E44" s="149" t="s">
        <v>86</v>
      </c>
      <c r="F44" s="30"/>
      <c r="G44" s="20"/>
      <c r="H44" s="36"/>
      <c r="I44" s="30"/>
      <c r="J44" s="20"/>
      <c r="K44" s="20"/>
      <c r="L44" s="21"/>
      <c r="M44" s="35"/>
      <c r="N44" s="37"/>
      <c r="O44" s="80"/>
      <c r="P44" s="41"/>
      <c r="Q44" s="23"/>
      <c r="R44" s="22"/>
      <c r="S44" s="22"/>
      <c r="T44" s="88"/>
      <c r="U44" s="79"/>
      <c r="V44" s="22"/>
      <c r="W44" s="22"/>
      <c r="X44" s="24"/>
      <c r="Y44" s="44"/>
      <c r="Z44" s="65"/>
      <c r="AA44" s="91"/>
      <c r="AB44" s="92"/>
      <c r="AC44" s="66"/>
      <c r="AD44" s="93"/>
      <c r="AE44" s="92">
        <f t="shared" si="7"/>
        <v>0</v>
      </c>
      <c r="AF44" s="66">
        <f t="shared" si="8"/>
        <v>0</v>
      </c>
      <c r="AG44" s="66">
        <f t="shared" si="9"/>
        <v>0</v>
      </c>
      <c r="AH44" s="66">
        <f t="shared" si="10"/>
        <v>0</v>
      </c>
      <c r="AI44" s="66">
        <f t="shared" si="11"/>
        <v>0</v>
      </c>
      <c r="AJ44" s="67">
        <f t="shared" si="12"/>
        <v>0</v>
      </c>
      <c r="AK44" s="118" t="str">
        <f t="shared" si="13"/>
        <v>       F</v>
      </c>
      <c r="AR44" s="29"/>
    </row>
    <row r="45" spans="1:44" s="15" customFormat="1" ht="18" customHeight="1">
      <c r="A45" s="95">
        <v>41</v>
      </c>
      <c r="B45" s="149" t="s">
        <v>155</v>
      </c>
      <c r="C45" s="149" t="s">
        <v>154</v>
      </c>
      <c r="D45" s="149" t="s">
        <v>28</v>
      </c>
      <c r="E45" s="149" t="s">
        <v>42</v>
      </c>
      <c r="F45" s="30">
        <v>2</v>
      </c>
      <c r="G45" s="20">
        <v>12</v>
      </c>
      <c r="H45" s="36"/>
      <c r="I45" s="30"/>
      <c r="J45" s="20"/>
      <c r="K45" s="20"/>
      <c r="L45" s="21"/>
      <c r="M45" s="35"/>
      <c r="N45" s="37">
        <v>3</v>
      </c>
      <c r="O45" s="80"/>
      <c r="P45" s="41"/>
      <c r="Q45" s="23"/>
      <c r="R45" s="22"/>
      <c r="S45" s="22"/>
      <c r="T45" s="88"/>
      <c r="U45" s="79"/>
      <c r="V45" s="22"/>
      <c r="W45" s="22"/>
      <c r="X45" s="24"/>
      <c r="Y45" s="44"/>
      <c r="Z45" s="65"/>
      <c r="AA45" s="91"/>
      <c r="AB45" s="92"/>
      <c r="AC45" s="66"/>
      <c r="AD45" s="93"/>
      <c r="AE45" s="92">
        <f t="shared" si="7"/>
        <v>12</v>
      </c>
      <c r="AF45" s="66">
        <f t="shared" si="8"/>
        <v>3</v>
      </c>
      <c r="AG45" s="66">
        <f t="shared" si="9"/>
        <v>0</v>
      </c>
      <c r="AH45" s="66">
        <f t="shared" si="10"/>
        <v>0</v>
      </c>
      <c r="AI45" s="66">
        <f t="shared" si="11"/>
        <v>0</v>
      </c>
      <c r="AJ45" s="67">
        <f t="shared" si="12"/>
        <v>15</v>
      </c>
      <c r="AK45" s="118" t="str">
        <f t="shared" si="13"/>
        <v>       F</v>
      </c>
      <c r="AR45" s="29"/>
    </row>
    <row r="46" spans="1:44" s="15" customFormat="1" ht="18" customHeight="1">
      <c r="A46" s="95">
        <v>42</v>
      </c>
      <c r="B46" s="149" t="s">
        <v>156</v>
      </c>
      <c r="C46" s="149" t="s">
        <v>154</v>
      </c>
      <c r="D46" s="149" t="s">
        <v>87</v>
      </c>
      <c r="E46" s="149" t="s">
        <v>88</v>
      </c>
      <c r="F46" s="30"/>
      <c r="G46" s="20"/>
      <c r="H46" s="36"/>
      <c r="I46" s="30"/>
      <c r="J46" s="20"/>
      <c r="K46" s="20"/>
      <c r="L46" s="21"/>
      <c r="M46" s="35"/>
      <c r="N46" s="37"/>
      <c r="O46" s="80"/>
      <c r="P46" s="41"/>
      <c r="Q46" s="23"/>
      <c r="R46" s="22"/>
      <c r="S46" s="22"/>
      <c r="T46" s="88"/>
      <c r="U46" s="79"/>
      <c r="V46" s="22"/>
      <c r="W46" s="22"/>
      <c r="X46" s="24"/>
      <c r="Y46" s="44"/>
      <c r="Z46" s="65"/>
      <c r="AA46" s="91"/>
      <c r="AB46" s="92"/>
      <c r="AC46" s="66"/>
      <c r="AD46" s="93"/>
      <c r="AE46" s="92">
        <f t="shared" si="7"/>
        <v>0</v>
      </c>
      <c r="AF46" s="66">
        <f t="shared" si="8"/>
        <v>0</v>
      </c>
      <c r="AG46" s="66">
        <f t="shared" si="9"/>
        <v>0</v>
      </c>
      <c r="AH46" s="66">
        <f t="shared" si="10"/>
        <v>0</v>
      </c>
      <c r="AI46" s="66">
        <f t="shared" si="11"/>
        <v>0</v>
      </c>
      <c r="AJ46" s="67">
        <f t="shared" si="12"/>
        <v>0</v>
      </c>
      <c r="AK46" s="118" t="str">
        <f t="shared" si="13"/>
        <v>       F</v>
      </c>
      <c r="AL46" s="25" t="s">
        <v>2</v>
      </c>
      <c r="AR46" s="29"/>
    </row>
    <row r="47" spans="1:44" s="15" customFormat="1" ht="18" customHeight="1">
      <c r="A47" s="95">
        <v>43</v>
      </c>
      <c r="B47" s="149" t="s">
        <v>157</v>
      </c>
      <c r="C47" s="149" t="s">
        <v>154</v>
      </c>
      <c r="D47" s="149" t="s">
        <v>89</v>
      </c>
      <c r="E47" s="149" t="s">
        <v>90</v>
      </c>
      <c r="F47" s="30">
        <v>16</v>
      </c>
      <c r="G47" s="20"/>
      <c r="H47" s="36"/>
      <c r="I47" s="30"/>
      <c r="J47" s="20"/>
      <c r="K47" s="20"/>
      <c r="L47" s="21"/>
      <c r="M47" s="35">
        <v>15</v>
      </c>
      <c r="N47" s="37"/>
      <c r="O47" s="80"/>
      <c r="P47" s="41">
        <v>2</v>
      </c>
      <c r="Q47" s="23"/>
      <c r="R47" s="22"/>
      <c r="S47" s="22"/>
      <c r="T47" s="88"/>
      <c r="U47" s="79"/>
      <c r="V47" s="22"/>
      <c r="W47" s="22"/>
      <c r="X47" s="24"/>
      <c r="Y47" s="44">
        <v>3</v>
      </c>
      <c r="Z47" s="65">
        <v>10</v>
      </c>
      <c r="AA47" s="91"/>
      <c r="AB47" s="92">
        <v>0</v>
      </c>
      <c r="AC47" s="66">
        <v>13</v>
      </c>
      <c r="AD47" s="93"/>
      <c r="AE47" s="92">
        <f t="shared" si="7"/>
        <v>16</v>
      </c>
      <c r="AF47" s="66">
        <f t="shared" si="8"/>
        <v>15</v>
      </c>
      <c r="AG47" s="66">
        <f t="shared" si="9"/>
        <v>2</v>
      </c>
      <c r="AH47" s="66">
        <f t="shared" si="10"/>
        <v>10</v>
      </c>
      <c r="AI47" s="66">
        <f t="shared" si="11"/>
        <v>13</v>
      </c>
      <c r="AJ47" s="67">
        <f t="shared" si="12"/>
        <v>56</v>
      </c>
      <c r="AK47" s="118" t="str">
        <f t="shared" si="13"/>
        <v>E</v>
      </c>
      <c r="AR47" s="29"/>
    </row>
    <row r="48" ht="15.75">
      <c r="A48" s="15"/>
    </row>
    <row r="49" ht="15.75">
      <c r="AE49" s="121" t="s">
        <v>158</v>
      </c>
    </row>
    <row r="51" spans="31:36" ht="15.75">
      <c r="AE51" s="122"/>
      <c r="AF51" s="122"/>
      <c r="AG51" s="122"/>
      <c r="AH51" s="122"/>
      <c r="AI51" s="122"/>
      <c r="AJ51" s="122"/>
    </row>
  </sheetData>
  <sheetProtection/>
  <mergeCells count="6">
    <mergeCell ref="B3:E3"/>
    <mergeCell ref="F3:O3"/>
    <mergeCell ref="B1:E1"/>
    <mergeCell ref="B2:E2"/>
    <mergeCell ref="F2:P2"/>
    <mergeCell ref="F1:Q1"/>
  </mergeCells>
  <printOptions horizontalCentered="1"/>
  <pageMargins left="0.78740157480315" right="0.590551181102362" top="0.590551181102362" bottom="0.590551181102362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zoomScalePageLayoutView="0" workbookViewId="0" topLeftCell="A12">
      <selection activeCell="A51" sqref="A51:IV54"/>
    </sheetView>
  </sheetViews>
  <sheetFormatPr defaultColWidth="9.00390625" defaultRowHeight="15.75"/>
  <cols>
    <col min="1" max="1" width="4.625" style="0" customWidth="1"/>
    <col min="2" max="2" width="6.75390625" style="0" customWidth="1"/>
    <col min="3" max="3" width="10.25390625" style="0" customWidth="1"/>
    <col min="4" max="4" width="10.625" style="0" customWidth="1"/>
    <col min="5" max="5" width="20.625" style="0" customWidth="1"/>
    <col min="6" max="6" width="13.125" style="0" customWidth="1"/>
    <col min="7" max="11" width="0" style="0" hidden="1" customWidth="1"/>
    <col min="12" max="12" width="12.625" style="0" customWidth="1"/>
    <col min="13" max="14" width="0" style="0" hidden="1" customWidth="1"/>
    <col min="15" max="15" width="10.125" style="0" customWidth="1"/>
    <col min="16" max="16" width="7.75390625" style="0" customWidth="1"/>
  </cols>
  <sheetData>
    <row r="1" spans="1:16" ht="33.75" customHeight="1">
      <c r="A1" s="124"/>
      <c r="B1" s="125"/>
      <c r="C1" s="170" t="str">
        <f>SPISAK!B1</f>
        <v>OBRAZAC ZA ZAKLJUČNE OCJENE  školska 2016/2017</v>
      </c>
      <c r="D1" s="171"/>
      <c r="E1" s="171"/>
      <c r="F1" s="163"/>
      <c r="G1" s="164"/>
      <c r="H1" s="164"/>
      <c r="I1" s="164"/>
      <c r="J1" s="164"/>
      <c r="K1" s="164"/>
      <c r="L1" s="164"/>
      <c r="M1" s="126"/>
      <c r="N1" s="126"/>
      <c r="O1" s="161"/>
      <c r="P1" s="162"/>
    </row>
    <row r="2" spans="1:16" ht="31.5" customHeight="1">
      <c r="A2" s="127"/>
      <c r="B2" s="128"/>
      <c r="C2" s="172" t="str">
        <f>SPISAK!B2</f>
        <v>STUDIJSKI PROGRAM MEHATRONIKA</v>
      </c>
      <c r="D2" s="173"/>
      <c r="E2" s="173"/>
      <c r="F2" s="165"/>
      <c r="G2" s="166"/>
      <c r="H2" s="166"/>
      <c r="I2" s="166"/>
      <c r="J2" s="166"/>
      <c r="K2" s="166"/>
      <c r="L2" s="166"/>
      <c r="M2" s="9"/>
      <c r="N2" s="9"/>
      <c r="O2" s="174"/>
      <c r="P2" s="175"/>
    </row>
    <row r="3" spans="1:16" ht="39" customHeight="1" thickBot="1">
      <c r="A3" s="129"/>
      <c r="B3" s="130"/>
      <c r="C3" s="176" t="str">
        <f>SPISAK!B3</f>
        <v>PREDMET:                          OTPORNOST  MATERIJALA </v>
      </c>
      <c r="D3" s="177"/>
      <c r="E3" s="178"/>
      <c r="F3" s="167"/>
      <c r="G3" s="168"/>
      <c r="H3" s="168"/>
      <c r="I3" s="168"/>
      <c r="J3" s="168"/>
      <c r="K3" s="168"/>
      <c r="L3" s="168"/>
      <c r="M3" s="131"/>
      <c r="N3" s="131"/>
      <c r="O3" s="167"/>
      <c r="P3" s="169"/>
    </row>
    <row r="4" spans="1:16" ht="16.5" thickBot="1">
      <c r="A4" s="116"/>
      <c r="B4" s="115" t="str">
        <f>SPISAK!B4</f>
        <v>Indeks</v>
      </c>
      <c r="C4" s="111" t="str">
        <f>SPISAK!C4</f>
        <v>God. Upisa</v>
      </c>
      <c r="D4" s="111" t="str">
        <f>SPISAK!D4</f>
        <v>Ime</v>
      </c>
      <c r="E4" s="112" t="str">
        <f>SPISAK!E4</f>
        <v>Prezime</v>
      </c>
      <c r="F4" s="110"/>
      <c r="G4" s="98"/>
      <c r="H4" s="98"/>
      <c r="I4" s="98"/>
      <c r="J4" s="98"/>
      <c r="K4" s="99"/>
      <c r="L4" s="100"/>
      <c r="M4" s="101"/>
      <c r="N4" s="101"/>
      <c r="O4" s="113" t="str">
        <f>SPISAK!AJ4</f>
        <v>SUMA</v>
      </c>
      <c r="P4" s="114" t="str">
        <f>SPISAK!AK4</f>
        <v>OCJENA</v>
      </c>
    </row>
    <row r="5" spans="1:16" ht="13.5" customHeight="1">
      <c r="A5" s="106">
        <f>SPISAK!A5</f>
        <v>1</v>
      </c>
      <c r="B5" s="104" t="str">
        <f>SPISAK!B5</f>
        <v>1</v>
      </c>
      <c r="C5" s="104" t="str">
        <f>SPISAK!C5</f>
        <v>2016</v>
      </c>
      <c r="D5" s="104" t="str">
        <f>SPISAK!D5</f>
        <v>Dzivat</v>
      </c>
      <c r="E5" s="104" t="str">
        <f>SPISAK!E5</f>
        <v>Hodzić</v>
      </c>
      <c r="F5" s="104"/>
      <c r="G5" s="97"/>
      <c r="H5" s="97"/>
      <c r="I5" s="97"/>
      <c r="J5" s="97"/>
      <c r="K5" s="64"/>
      <c r="L5" s="105"/>
      <c r="M5" s="63"/>
      <c r="N5" s="63"/>
      <c r="O5" s="104">
        <f>SPISAK!AJ5</f>
        <v>0</v>
      </c>
      <c r="P5" s="107" t="str">
        <f>SPISAK!AK5</f>
        <v>       F</v>
      </c>
    </row>
    <row r="6" spans="1:16" ht="13.5" customHeight="1">
      <c r="A6" s="108">
        <f>SPISAK!A6</f>
        <v>2</v>
      </c>
      <c r="B6" s="102" t="str">
        <f>SPISAK!B6</f>
        <v>2</v>
      </c>
      <c r="C6" s="102" t="str">
        <f>SPISAK!C6</f>
        <v>2016</v>
      </c>
      <c r="D6" s="102" t="str">
        <f>SPISAK!D6</f>
        <v>Danilo</v>
      </c>
      <c r="E6" s="102" t="str">
        <f>SPISAK!E6</f>
        <v>Ivanović</v>
      </c>
      <c r="F6" s="102"/>
      <c r="G6" s="8"/>
      <c r="H6" s="8"/>
      <c r="I6" s="8"/>
      <c r="J6" s="8"/>
      <c r="K6" s="7"/>
      <c r="L6" s="96"/>
      <c r="M6" s="103"/>
      <c r="N6" s="103"/>
      <c r="O6" s="102">
        <f>SPISAK!AJ6</f>
        <v>0</v>
      </c>
      <c r="P6" s="109" t="str">
        <f>SPISAK!AK6</f>
        <v>       F</v>
      </c>
    </row>
    <row r="7" spans="1:16" ht="13.5" customHeight="1">
      <c r="A7" s="108">
        <f>SPISAK!A7</f>
        <v>3</v>
      </c>
      <c r="B7" s="102" t="str">
        <f>SPISAK!B7</f>
        <v>4</v>
      </c>
      <c r="C7" s="102" t="str">
        <f>SPISAK!C7</f>
        <v>2016</v>
      </c>
      <c r="D7" s="102" t="str">
        <f>SPISAK!D7</f>
        <v>Milan</v>
      </c>
      <c r="E7" s="102" t="str">
        <f>SPISAK!E7</f>
        <v>Mišović</v>
      </c>
      <c r="F7" s="102"/>
      <c r="G7" s="8"/>
      <c r="H7" s="8"/>
      <c r="I7" s="8"/>
      <c r="J7" s="8"/>
      <c r="K7" s="7"/>
      <c r="L7" s="96"/>
      <c r="M7" s="103"/>
      <c r="N7" s="103"/>
      <c r="O7" s="102">
        <f>SPISAK!AJ7</f>
        <v>50</v>
      </c>
      <c r="P7" s="109" t="str">
        <f>SPISAK!AK7</f>
        <v>E</v>
      </c>
    </row>
    <row r="8" spans="1:16" ht="13.5" customHeight="1">
      <c r="A8" s="108">
        <f>SPISAK!A8</f>
        <v>4</v>
      </c>
      <c r="B8" s="102" t="str">
        <f>SPISAK!B8</f>
        <v>5</v>
      </c>
      <c r="C8" s="102" t="str">
        <f>SPISAK!C8</f>
        <v>2016</v>
      </c>
      <c r="D8" s="102" t="str">
        <f>SPISAK!D8</f>
        <v>Boban</v>
      </c>
      <c r="E8" s="102" t="str">
        <f>SPISAK!E8</f>
        <v>Latinović</v>
      </c>
      <c r="F8" s="102"/>
      <c r="G8" s="8"/>
      <c r="H8" s="8"/>
      <c r="I8" s="8"/>
      <c r="J8" s="8"/>
      <c r="K8" s="7"/>
      <c r="L8" s="96"/>
      <c r="M8" s="103"/>
      <c r="N8" s="103"/>
      <c r="O8" s="102">
        <f>SPISAK!AJ8</f>
        <v>13</v>
      </c>
      <c r="P8" s="109" t="str">
        <f>SPISAK!AK8</f>
        <v>       F</v>
      </c>
    </row>
    <row r="9" spans="1:16" ht="13.5" customHeight="1">
      <c r="A9" s="108">
        <f>SPISAK!A9</f>
        <v>5</v>
      </c>
      <c r="B9" s="102" t="str">
        <f>SPISAK!B9</f>
        <v>6</v>
      </c>
      <c r="C9" s="102" t="str">
        <f>SPISAK!C9</f>
        <v>2016</v>
      </c>
      <c r="D9" s="102" t="str">
        <f>SPISAK!D9</f>
        <v>Lazar</v>
      </c>
      <c r="E9" s="102" t="str">
        <f>SPISAK!E9</f>
        <v>Mićović</v>
      </c>
      <c r="F9" s="102"/>
      <c r="G9" s="8"/>
      <c r="H9" s="8"/>
      <c r="I9" s="8"/>
      <c r="J9" s="8"/>
      <c r="K9" s="7"/>
      <c r="L9" s="96"/>
      <c r="M9" s="103"/>
      <c r="N9" s="103"/>
      <c r="O9" s="102">
        <f>SPISAK!AJ9</f>
        <v>50</v>
      </c>
      <c r="P9" s="109" t="str">
        <f>SPISAK!AK9</f>
        <v>E</v>
      </c>
    </row>
    <row r="10" spans="1:16" ht="13.5" customHeight="1">
      <c r="A10" s="108">
        <f>SPISAK!A10</f>
        <v>6</v>
      </c>
      <c r="B10" s="102" t="str">
        <f>SPISAK!B10</f>
        <v>7</v>
      </c>
      <c r="C10" s="102" t="str">
        <f>SPISAK!C10</f>
        <v>2016</v>
      </c>
      <c r="D10" s="102" t="str">
        <f>SPISAK!D10</f>
        <v>Branko</v>
      </c>
      <c r="E10" s="102" t="str">
        <f>SPISAK!E10</f>
        <v>Božović</v>
      </c>
      <c r="F10" s="102"/>
      <c r="G10" s="8"/>
      <c r="H10" s="8"/>
      <c r="I10" s="8"/>
      <c r="J10" s="8"/>
      <c r="K10" s="7"/>
      <c r="L10" s="96"/>
      <c r="M10" s="103"/>
      <c r="N10" s="103"/>
      <c r="O10" s="102">
        <f>SPISAK!AJ10</f>
        <v>0</v>
      </c>
      <c r="P10" s="109" t="str">
        <f>SPISAK!AK10</f>
        <v>       F</v>
      </c>
    </row>
    <row r="11" spans="1:16" ht="13.5" customHeight="1">
      <c r="A11" s="108">
        <f>SPISAK!A11</f>
        <v>7</v>
      </c>
      <c r="B11" s="102" t="str">
        <f>SPISAK!B11</f>
        <v>8</v>
      </c>
      <c r="C11" s="102" t="str">
        <f>SPISAK!C11</f>
        <v>2016</v>
      </c>
      <c r="D11" s="102" t="str">
        <f>SPISAK!D11</f>
        <v>Milovan</v>
      </c>
      <c r="E11" s="102" t="str">
        <f>SPISAK!E11</f>
        <v>Đurđevac</v>
      </c>
      <c r="F11" s="102"/>
      <c r="G11" s="8"/>
      <c r="H11" s="8"/>
      <c r="I11" s="8"/>
      <c r="J11" s="8"/>
      <c r="K11" s="7"/>
      <c r="L11" s="96"/>
      <c r="M11" s="103"/>
      <c r="N11" s="103"/>
      <c r="O11" s="102">
        <f>SPISAK!AJ11</f>
        <v>0</v>
      </c>
      <c r="P11" s="109" t="str">
        <f>SPISAK!AK11</f>
        <v>       F</v>
      </c>
    </row>
    <row r="12" spans="1:16" ht="13.5" customHeight="1">
      <c r="A12" s="108">
        <f>SPISAK!A12</f>
        <v>8</v>
      </c>
      <c r="B12" s="102" t="str">
        <f>SPISAK!B12</f>
        <v>9</v>
      </c>
      <c r="C12" s="102" t="str">
        <f>SPISAK!C12</f>
        <v>2016</v>
      </c>
      <c r="D12" s="102" t="str">
        <f>SPISAK!D12</f>
        <v>Vuk</v>
      </c>
      <c r="E12" s="102" t="str">
        <f>SPISAK!E12</f>
        <v>Bošković</v>
      </c>
      <c r="F12" s="102"/>
      <c r="G12" s="8"/>
      <c r="H12" s="8"/>
      <c r="I12" s="8"/>
      <c r="J12" s="8"/>
      <c r="K12" s="7"/>
      <c r="L12" s="96"/>
      <c r="M12" s="103"/>
      <c r="N12" s="103"/>
      <c r="O12" s="102">
        <f>SPISAK!AJ12</f>
        <v>96</v>
      </c>
      <c r="P12" s="109" t="str">
        <f>SPISAK!AK12</f>
        <v>A</v>
      </c>
    </row>
    <row r="13" spans="1:16" ht="13.5" customHeight="1">
      <c r="A13" s="108">
        <f>SPISAK!A13</f>
        <v>9</v>
      </c>
      <c r="B13" s="102" t="str">
        <f>SPISAK!B13</f>
        <v>10</v>
      </c>
      <c r="C13" s="102" t="str">
        <f>SPISAK!C13</f>
        <v>2016</v>
      </c>
      <c r="D13" s="102" t="str">
        <f>SPISAK!D13</f>
        <v>Ljon</v>
      </c>
      <c r="E13" s="102" t="str">
        <f>SPISAK!E13</f>
        <v>Ljuljđuraj</v>
      </c>
      <c r="F13" s="102"/>
      <c r="G13" s="8"/>
      <c r="H13" s="8"/>
      <c r="I13" s="8"/>
      <c r="J13" s="8"/>
      <c r="K13" s="7"/>
      <c r="L13" s="96"/>
      <c r="M13" s="103"/>
      <c r="N13" s="103"/>
      <c r="O13" s="102">
        <f>SPISAK!AJ13</f>
        <v>0</v>
      </c>
      <c r="P13" s="109" t="str">
        <f>SPISAK!AK13</f>
        <v>       F</v>
      </c>
    </row>
    <row r="14" spans="1:16" ht="13.5" customHeight="1">
      <c r="A14" s="108">
        <f>SPISAK!A14</f>
        <v>10</v>
      </c>
      <c r="B14" s="102" t="str">
        <f>SPISAK!B14</f>
        <v>11</v>
      </c>
      <c r="C14" s="102" t="str">
        <f>SPISAK!C14</f>
        <v>2016</v>
      </c>
      <c r="D14" s="102" t="str">
        <f>SPISAK!D14</f>
        <v>Dražen</v>
      </c>
      <c r="E14" s="102" t="str">
        <f>SPISAK!E14</f>
        <v>Anđelić</v>
      </c>
      <c r="F14" s="102"/>
      <c r="G14" s="8"/>
      <c r="H14" s="8"/>
      <c r="I14" s="8"/>
      <c r="J14" s="8"/>
      <c r="K14" s="7"/>
      <c r="L14" s="96"/>
      <c r="M14" s="103"/>
      <c r="N14" s="103"/>
      <c r="O14" s="102">
        <f>SPISAK!AJ14</f>
        <v>0</v>
      </c>
      <c r="P14" s="109" t="str">
        <f>SPISAK!AK14</f>
        <v>       F</v>
      </c>
    </row>
    <row r="15" spans="1:16" ht="13.5" customHeight="1">
      <c r="A15" s="108">
        <f>SPISAK!A15</f>
        <v>11</v>
      </c>
      <c r="B15" s="102" t="str">
        <f>SPISAK!B15</f>
        <v>12</v>
      </c>
      <c r="C15" s="102" t="str">
        <f>SPISAK!C15</f>
        <v>2016</v>
      </c>
      <c r="D15" s="102" t="str">
        <f>SPISAK!D15</f>
        <v>Luka</v>
      </c>
      <c r="E15" s="102" t="str">
        <f>SPISAK!E15</f>
        <v>Radunović</v>
      </c>
      <c r="F15" s="102"/>
      <c r="G15" s="8"/>
      <c r="H15" s="8"/>
      <c r="I15" s="8"/>
      <c r="J15" s="8"/>
      <c r="K15" s="7"/>
      <c r="L15" s="96"/>
      <c r="M15" s="103"/>
      <c r="N15" s="103"/>
      <c r="O15" s="102">
        <f>SPISAK!AJ15</f>
        <v>90</v>
      </c>
      <c r="P15" s="109" t="str">
        <f>SPISAK!AK15</f>
        <v>A</v>
      </c>
    </row>
    <row r="16" spans="1:16" ht="13.5" customHeight="1">
      <c r="A16" s="108">
        <f>SPISAK!A16</f>
        <v>12</v>
      </c>
      <c r="B16" s="102" t="str">
        <f>SPISAK!B16</f>
        <v>13</v>
      </c>
      <c r="C16" s="102" t="str">
        <f>SPISAK!C16</f>
        <v>2016</v>
      </c>
      <c r="D16" s="102" t="str">
        <f>SPISAK!D16</f>
        <v>Mihailo</v>
      </c>
      <c r="E16" s="102" t="str">
        <f>SPISAK!E16</f>
        <v>Vujović</v>
      </c>
      <c r="F16" s="102"/>
      <c r="G16" s="8"/>
      <c r="H16" s="8"/>
      <c r="I16" s="8"/>
      <c r="J16" s="8"/>
      <c r="K16" s="7"/>
      <c r="L16" s="96"/>
      <c r="M16" s="103"/>
      <c r="N16" s="103"/>
      <c r="O16" s="102">
        <f>SPISAK!AJ16</f>
        <v>91</v>
      </c>
      <c r="P16" s="109" t="str">
        <f>SPISAK!AK16</f>
        <v>A</v>
      </c>
    </row>
    <row r="17" spans="1:16" ht="13.5" customHeight="1">
      <c r="A17" s="108">
        <f>SPISAK!A17</f>
        <v>13</v>
      </c>
      <c r="B17" s="102" t="str">
        <f>SPISAK!B17</f>
        <v>14</v>
      </c>
      <c r="C17" s="102" t="str">
        <f>SPISAK!C17</f>
        <v>2016</v>
      </c>
      <c r="D17" s="102" t="str">
        <f>SPISAK!D17</f>
        <v>Marija</v>
      </c>
      <c r="E17" s="102" t="str">
        <f>SPISAK!E17</f>
        <v>Pejović</v>
      </c>
      <c r="F17" s="102"/>
      <c r="G17" s="8"/>
      <c r="H17" s="8"/>
      <c r="I17" s="8"/>
      <c r="J17" s="8"/>
      <c r="K17" s="7"/>
      <c r="L17" s="96"/>
      <c r="M17" s="103"/>
      <c r="N17" s="103"/>
      <c r="O17" s="102">
        <f>SPISAK!AJ17</f>
        <v>53</v>
      </c>
      <c r="P17" s="109" t="str">
        <f>SPISAK!AK17</f>
        <v>E</v>
      </c>
    </row>
    <row r="18" spans="1:16" ht="13.5" customHeight="1">
      <c r="A18" s="108">
        <f>SPISAK!A18</f>
        <v>14</v>
      </c>
      <c r="B18" s="102" t="str">
        <f>SPISAK!B18</f>
        <v>15</v>
      </c>
      <c r="C18" s="102" t="str">
        <f>SPISAK!C18</f>
        <v>2016</v>
      </c>
      <c r="D18" s="102" t="str">
        <f>SPISAK!D18</f>
        <v>Vladimir</v>
      </c>
      <c r="E18" s="102" t="str">
        <f>SPISAK!E18</f>
        <v>Pečurica</v>
      </c>
      <c r="F18" s="102"/>
      <c r="G18" s="8"/>
      <c r="H18" s="8"/>
      <c r="I18" s="8"/>
      <c r="J18" s="8"/>
      <c r="K18" s="7"/>
      <c r="L18" s="96"/>
      <c r="M18" s="103"/>
      <c r="N18" s="103"/>
      <c r="O18" s="102">
        <f>SPISAK!AJ18</f>
        <v>0</v>
      </c>
      <c r="P18" s="109" t="str">
        <f>SPISAK!AK18</f>
        <v>       F</v>
      </c>
    </row>
    <row r="19" spans="1:16" ht="13.5" customHeight="1">
      <c r="A19" s="108">
        <f>SPISAK!A19</f>
        <v>15</v>
      </c>
      <c r="B19" s="102" t="str">
        <f>SPISAK!B19</f>
        <v>16</v>
      </c>
      <c r="C19" s="102" t="str">
        <f>SPISAK!C19</f>
        <v>2016</v>
      </c>
      <c r="D19" s="102" t="str">
        <f>SPISAK!D19</f>
        <v>Aleksandar</v>
      </c>
      <c r="E19" s="102" t="str">
        <f>SPISAK!E19</f>
        <v>Bubanja</v>
      </c>
      <c r="F19" s="102"/>
      <c r="G19" s="8"/>
      <c r="H19" s="8"/>
      <c r="I19" s="8"/>
      <c r="J19" s="8"/>
      <c r="K19" s="7"/>
      <c r="L19" s="96"/>
      <c r="M19" s="103"/>
      <c r="N19" s="103"/>
      <c r="O19" s="102">
        <f>SPISAK!AJ19</f>
        <v>19</v>
      </c>
      <c r="P19" s="109" t="str">
        <f>SPISAK!AK19</f>
        <v>       F</v>
      </c>
    </row>
    <row r="20" spans="1:16" ht="13.5" customHeight="1">
      <c r="A20" s="108">
        <f>SPISAK!A20</f>
        <v>16</v>
      </c>
      <c r="B20" s="102" t="str">
        <f>SPISAK!B20</f>
        <v>17</v>
      </c>
      <c r="C20" s="102" t="str">
        <f>SPISAK!C20</f>
        <v>2016</v>
      </c>
      <c r="D20" s="102" t="str">
        <f>SPISAK!D20</f>
        <v>Selma</v>
      </c>
      <c r="E20" s="102" t="str">
        <f>SPISAK!E20</f>
        <v>Tuzović</v>
      </c>
      <c r="F20" s="102"/>
      <c r="G20" s="8"/>
      <c r="H20" s="8"/>
      <c r="I20" s="8"/>
      <c r="J20" s="8"/>
      <c r="K20" s="7"/>
      <c r="L20" s="96"/>
      <c r="M20" s="103"/>
      <c r="N20" s="103"/>
      <c r="O20" s="102">
        <f>SPISAK!AJ20</f>
        <v>0</v>
      </c>
      <c r="P20" s="109" t="str">
        <f>SPISAK!AK20</f>
        <v>       F</v>
      </c>
    </row>
    <row r="21" spans="1:16" ht="13.5" customHeight="1">
      <c r="A21" s="108">
        <f>SPISAK!A21</f>
        <v>17</v>
      </c>
      <c r="B21" s="102" t="str">
        <f>SPISAK!B21</f>
        <v>18</v>
      </c>
      <c r="C21" s="102" t="str">
        <f>SPISAK!C21</f>
        <v>2016</v>
      </c>
      <c r="D21" s="102" t="str">
        <f>SPISAK!D21</f>
        <v>Nikola</v>
      </c>
      <c r="E21" s="102" t="str">
        <f>SPISAK!E21</f>
        <v>Ajković</v>
      </c>
      <c r="F21" s="102"/>
      <c r="G21" s="8"/>
      <c r="H21" s="8"/>
      <c r="I21" s="8"/>
      <c r="J21" s="8"/>
      <c r="K21" s="7"/>
      <c r="L21" s="96"/>
      <c r="M21" s="103"/>
      <c r="N21" s="103"/>
      <c r="O21" s="102">
        <f>SPISAK!AJ21</f>
        <v>0</v>
      </c>
      <c r="P21" s="109" t="str">
        <f>SPISAK!AK21</f>
        <v>       F</v>
      </c>
    </row>
    <row r="22" spans="1:16" ht="13.5" customHeight="1">
      <c r="A22" s="108">
        <f>SPISAK!A22</f>
        <v>18</v>
      </c>
      <c r="B22" s="102" t="str">
        <f>SPISAK!B22</f>
        <v>19</v>
      </c>
      <c r="C22" s="102" t="str">
        <f>SPISAK!C22</f>
        <v>2016</v>
      </c>
      <c r="D22" s="102" t="str">
        <f>SPISAK!D22</f>
        <v>Dražen</v>
      </c>
      <c r="E22" s="102" t="str">
        <f>SPISAK!E22</f>
        <v>Popović</v>
      </c>
      <c r="F22" s="102"/>
      <c r="G22" s="8"/>
      <c r="H22" s="8"/>
      <c r="I22" s="8"/>
      <c r="J22" s="8"/>
      <c r="K22" s="7"/>
      <c r="L22" s="96"/>
      <c r="M22" s="103"/>
      <c r="N22" s="103"/>
      <c r="O22" s="102">
        <f>SPISAK!AJ22</f>
        <v>0</v>
      </c>
      <c r="P22" s="109" t="str">
        <f>SPISAK!AK22</f>
        <v>       F</v>
      </c>
    </row>
    <row r="23" spans="1:16" ht="13.5" customHeight="1">
      <c r="A23" s="108">
        <f>SPISAK!A23</f>
        <v>19</v>
      </c>
      <c r="B23" s="102" t="str">
        <f>SPISAK!B23</f>
        <v>20</v>
      </c>
      <c r="C23" s="102" t="str">
        <f>SPISAK!C23</f>
        <v>2016</v>
      </c>
      <c r="D23" s="102" t="str">
        <f>SPISAK!D23</f>
        <v>Andrija</v>
      </c>
      <c r="E23" s="102" t="str">
        <f>SPISAK!E23</f>
        <v>Ružić</v>
      </c>
      <c r="F23" s="102"/>
      <c r="G23" s="8"/>
      <c r="H23" s="8"/>
      <c r="I23" s="8"/>
      <c r="J23" s="8"/>
      <c r="K23" s="7"/>
      <c r="L23" s="96"/>
      <c r="M23" s="103"/>
      <c r="N23" s="103"/>
      <c r="O23" s="102">
        <f>SPISAK!AJ23</f>
        <v>2</v>
      </c>
      <c r="P23" s="109" t="str">
        <f>SPISAK!AK23</f>
        <v>       F</v>
      </c>
    </row>
    <row r="24" spans="1:16" ht="13.5" customHeight="1">
      <c r="A24" s="108">
        <f>SPISAK!A24</f>
        <v>20</v>
      </c>
      <c r="B24" s="102" t="str">
        <f>SPISAK!B24</f>
        <v>23</v>
      </c>
      <c r="C24" s="102" t="str">
        <f>SPISAK!C24</f>
        <v>2016</v>
      </c>
      <c r="D24" s="102" t="str">
        <f>SPISAK!D24</f>
        <v>Milan</v>
      </c>
      <c r="E24" s="102" t="str">
        <f>SPISAK!E24</f>
        <v>Brajović</v>
      </c>
      <c r="F24" s="102"/>
      <c r="G24" s="8"/>
      <c r="H24" s="8"/>
      <c r="I24" s="8"/>
      <c r="J24" s="8"/>
      <c r="K24" s="7"/>
      <c r="L24" s="96"/>
      <c r="M24" s="103"/>
      <c r="N24" s="103"/>
      <c r="O24" s="102">
        <f>SPISAK!AJ24</f>
        <v>35</v>
      </c>
      <c r="P24" s="109" t="str">
        <f>SPISAK!AK24</f>
        <v>       F</v>
      </c>
    </row>
    <row r="25" spans="1:16" ht="13.5" customHeight="1">
      <c r="A25" s="108">
        <f>SPISAK!A25</f>
        <v>21</v>
      </c>
      <c r="B25" s="102" t="str">
        <f>SPISAK!B25</f>
        <v>24</v>
      </c>
      <c r="C25" s="102" t="str">
        <f>SPISAK!C25</f>
        <v>2016</v>
      </c>
      <c r="D25" s="102" t="str">
        <f>SPISAK!D25</f>
        <v>Slađana</v>
      </c>
      <c r="E25" s="102" t="str">
        <f>SPISAK!E25</f>
        <v>Zečević</v>
      </c>
      <c r="F25" s="102"/>
      <c r="G25" s="8"/>
      <c r="H25" s="8"/>
      <c r="I25" s="8"/>
      <c r="J25" s="8"/>
      <c r="K25" s="7"/>
      <c r="L25" s="96"/>
      <c r="M25" s="103"/>
      <c r="N25" s="103"/>
      <c r="O25" s="102">
        <f>SPISAK!AJ25</f>
        <v>0</v>
      </c>
      <c r="P25" s="109" t="str">
        <f>SPISAK!AK25</f>
        <v>       F</v>
      </c>
    </row>
    <row r="26" spans="1:16" ht="13.5" customHeight="1">
      <c r="A26" s="108">
        <f>SPISAK!A26</f>
        <v>22</v>
      </c>
      <c r="B26" s="102" t="str">
        <f>SPISAK!B26</f>
        <v>26</v>
      </c>
      <c r="C26" s="102" t="str">
        <f>SPISAK!C26</f>
        <v>2016</v>
      </c>
      <c r="D26" s="102" t="str">
        <f>SPISAK!D26</f>
        <v>Marko</v>
      </c>
      <c r="E26" s="102" t="str">
        <f>SPISAK!E26</f>
        <v>Ćupić</v>
      </c>
      <c r="F26" s="102"/>
      <c r="G26" s="8"/>
      <c r="H26" s="8"/>
      <c r="I26" s="8"/>
      <c r="J26" s="8"/>
      <c r="K26" s="7"/>
      <c r="L26" s="96"/>
      <c r="M26" s="103"/>
      <c r="N26" s="103"/>
      <c r="O26" s="102">
        <f>SPISAK!AJ26</f>
        <v>0</v>
      </c>
      <c r="P26" s="109" t="str">
        <f>SPISAK!AK26</f>
        <v>       F</v>
      </c>
    </row>
    <row r="27" spans="1:16" ht="13.5" customHeight="1">
      <c r="A27" s="108">
        <f>SPISAK!A27</f>
        <v>23</v>
      </c>
      <c r="B27" s="102" t="str">
        <f>SPISAK!B27</f>
        <v>2</v>
      </c>
      <c r="C27" s="102" t="str">
        <f>SPISAK!C27</f>
        <v>2015</v>
      </c>
      <c r="D27" s="102" t="str">
        <f>SPISAK!D27</f>
        <v>Jovan</v>
      </c>
      <c r="E27" s="102" t="str">
        <f>SPISAK!E27</f>
        <v>Novosel</v>
      </c>
      <c r="F27" s="102"/>
      <c r="G27" s="8"/>
      <c r="H27" s="8"/>
      <c r="I27" s="8"/>
      <c r="J27" s="8"/>
      <c r="K27" s="7"/>
      <c r="L27" s="96"/>
      <c r="M27" s="103"/>
      <c r="N27" s="103"/>
      <c r="O27" s="102">
        <f>SPISAK!AJ27</f>
        <v>41</v>
      </c>
      <c r="P27" s="109" t="str">
        <f>SPISAK!AK27</f>
        <v>       F</v>
      </c>
    </row>
    <row r="28" spans="1:16" ht="13.5" customHeight="1">
      <c r="A28" s="108">
        <f>SPISAK!A28</f>
        <v>24</v>
      </c>
      <c r="B28" s="102" t="str">
        <f>SPISAK!B28</f>
        <v>3</v>
      </c>
      <c r="C28" s="102" t="str">
        <f>SPISAK!C28</f>
        <v>2015</v>
      </c>
      <c r="D28" s="102" t="str">
        <f>SPISAK!D28</f>
        <v>Igor</v>
      </c>
      <c r="E28" s="102" t="str">
        <f>SPISAK!E28</f>
        <v>Patrić</v>
      </c>
      <c r="F28" s="102"/>
      <c r="G28" s="8"/>
      <c r="H28" s="8"/>
      <c r="I28" s="8"/>
      <c r="J28" s="8"/>
      <c r="K28" s="7"/>
      <c r="L28" s="96"/>
      <c r="M28" s="103"/>
      <c r="N28" s="103"/>
      <c r="O28" s="102">
        <f>SPISAK!AJ28</f>
        <v>0</v>
      </c>
      <c r="P28" s="109" t="str">
        <f>SPISAK!AK28</f>
        <v>       F</v>
      </c>
    </row>
    <row r="29" spans="1:16" ht="13.5" customHeight="1">
      <c r="A29" s="108">
        <f>SPISAK!A29</f>
        <v>25</v>
      </c>
      <c r="B29" s="102" t="str">
        <f>SPISAK!B29</f>
        <v>4</v>
      </c>
      <c r="C29" s="102" t="str">
        <f>SPISAK!C29</f>
        <v>2015</v>
      </c>
      <c r="D29" s="102" t="str">
        <f>SPISAK!D29</f>
        <v>Petar</v>
      </c>
      <c r="E29" s="102" t="str">
        <f>SPISAK!E29</f>
        <v>Stojanović</v>
      </c>
      <c r="F29" s="102"/>
      <c r="G29" s="8"/>
      <c r="H29" s="8"/>
      <c r="I29" s="8"/>
      <c r="J29" s="8"/>
      <c r="K29" s="7"/>
      <c r="L29" s="96"/>
      <c r="M29" s="103"/>
      <c r="N29" s="103"/>
      <c r="O29" s="102">
        <f>SPISAK!AJ29</f>
        <v>63</v>
      </c>
      <c r="P29" s="109" t="str">
        <f>SPISAK!AK29</f>
        <v>D</v>
      </c>
    </row>
    <row r="30" spans="1:16" ht="13.5" customHeight="1">
      <c r="A30" s="108">
        <f>SPISAK!A30</f>
        <v>26</v>
      </c>
      <c r="B30" s="102" t="str">
        <f>SPISAK!B30</f>
        <v>5</v>
      </c>
      <c r="C30" s="102" t="str">
        <f>SPISAK!C30</f>
        <v>2015</v>
      </c>
      <c r="D30" s="102" t="str">
        <f>SPISAK!D30</f>
        <v>Milica</v>
      </c>
      <c r="E30" s="102" t="str">
        <f>SPISAK!E30</f>
        <v>Bakrač</v>
      </c>
      <c r="F30" s="102"/>
      <c r="G30" s="8"/>
      <c r="H30" s="8"/>
      <c r="I30" s="8"/>
      <c r="J30" s="8"/>
      <c r="K30" s="7"/>
      <c r="L30" s="96"/>
      <c r="M30" s="103"/>
      <c r="N30" s="103"/>
      <c r="O30" s="102">
        <f>SPISAK!AJ30</f>
        <v>10</v>
      </c>
      <c r="P30" s="109" t="str">
        <f>SPISAK!AK30</f>
        <v>       F</v>
      </c>
    </row>
    <row r="31" spans="1:16" ht="13.5" customHeight="1">
      <c r="A31" s="108">
        <f>SPISAK!A31</f>
        <v>27</v>
      </c>
      <c r="B31" s="102" t="str">
        <f>SPISAK!B31</f>
        <v>6</v>
      </c>
      <c r="C31" s="102" t="str">
        <f>SPISAK!C31</f>
        <v>2015</v>
      </c>
      <c r="D31" s="102" t="str">
        <f>SPISAK!D31</f>
        <v>Bojan</v>
      </c>
      <c r="E31" s="102" t="str">
        <f>SPISAK!E31</f>
        <v>Đerković</v>
      </c>
      <c r="F31" s="102"/>
      <c r="G31" s="8"/>
      <c r="H31" s="8"/>
      <c r="I31" s="8"/>
      <c r="J31" s="8"/>
      <c r="K31" s="7"/>
      <c r="L31" s="96"/>
      <c r="M31" s="103"/>
      <c r="N31" s="103"/>
      <c r="O31" s="102">
        <f>SPISAK!AJ31</f>
        <v>52</v>
      </c>
      <c r="P31" s="109" t="str">
        <f>SPISAK!AK31</f>
        <v>E</v>
      </c>
    </row>
    <row r="32" spans="1:16" ht="13.5" customHeight="1">
      <c r="A32" s="108">
        <f>SPISAK!A33</f>
        <v>29</v>
      </c>
      <c r="B32" s="102" t="str">
        <f>SPISAK!B33</f>
        <v>8</v>
      </c>
      <c r="C32" s="102" t="str">
        <f>SPISAK!C33</f>
        <v>2015</v>
      </c>
      <c r="D32" s="102" t="str">
        <f>SPISAK!D33</f>
        <v>Branimir</v>
      </c>
      <c r="E32" s="102" t="str">
        <f>SPISAK!E33</f>
        <v>Čukić</v>
      </c>
      <c r="F32" s="102"/>
      <c r="G32" s="8"/>
      <c r="H32" s="8"/>
      <c r="I32" s="8"/>
      <c r="J32" s="8"/>
      <c r="K32" s="7"/>
      <c r="L32" s="96"/>
      <c r="M32" s="103"/>
      <c r="N32" s="103"/>
      <c r="O32" s="102">
        <f>SPISAK!AJ33</f>
        <v>0</v>
      </c>
      <c r="P32" s="109" t="str">
        <f>SPISAK!AK33</f>
        <v>       F</v>
      </c>
    </row>
    <row r="33" spans="1:16" ht="13.5" customHeight="1">
      <c r="A33" s="108">
        <f>SPISAK!A33</f>
        <v>29</v>
      </c>
      <c r="B33" s="102" t="str">
        <f>SPISAK!B33</f>
        <v>8</v>
      </c>
      <c r="C33" s="102" t="str">
        <f>SPISAK!C33</f>
        <v>2015</v>
      </c>
      <c r="D33" s="102" t="str">
        <f>SPISAK!D33</f>
        <v>Branimir</v>
      </c>
      <c r="E33" s="102" t="str">
        <f>SPISAK!E33</f>
        <v>Čukić</v>
      </c>
      <c r="F33" s="102"/>
      <c r="G33" s="8"/>
      <c r="H33" s="8"/>
      <c r="I33" s="8"/>
      <c r="J33" s="8"/>
      <c r="K33" s="7"/>
      <c r="L33" s="96"/>
      <c r="M33" s="103"/>
      <c r="N33" s="103"/>
      <c r="O33" s="102">
        <f>SPISAK!AJ33</f>
        <v>0</v>
      </c>
      <c r="P33" s="109" t="str">
        <f>SPISAK!AK33</f>
        <v>       F</v>
      </c>
    </row>
    <row r="34" spans="1:16" ht="13.5" customHeight="1">
      <c r="A34" s="108">
        <f>SPISAK!A34</f>
        <v>30</v>
      </c>
      <c r="B34" s="102" t="str">
        <f>SPISAK!B34</f>
        <v>9</v>
      </c>
      <c r="C34" s="102" t="str">
        <f>SPISAK!C34</f>
        <v>2015</v>
      </c>
      <c r="D34" s="102" t="str">
        <f>SPISAK!D34</f>
        <v>Stefan</v>
      </c>
      <c r="E34" s="102" t="str">
        <f>SPISAK!E34</f>
        <v>Bajčetić</v>
      </c>
      <c r="F34" s="102"/>
      <c r="G34" s="8"/>
      <c r="H34" s="8"/>
      <c r="I34" s="8"/>
      <c r="J34" s="8"/>
      <c r="K34" s="7"/>
      <c r="L34" s="96"/>
      <c r="M34" s="103"/>
      <c r="N34" s="103"/>
      <c r="O34" s="102">
        <f>SPISAK!AJ34</f>
        <v>32</v>
      </c>
      <c r="P34" s="109" t="str">
        <f>SPISAK!AK34</f>
        <v>       F</v>
      </c>
    </row>
    <row r="35" spans="1:16" ht="13.5" customHeight="1">
      <c r="A35" s="108">
        <f>SPISAK!A35</f>
        <v>31</v>
      </c>
      <c r="B35" s="102" t="str">
        <f>SPISAK!B35</f>
        <v>11</v>
      </c>
      <c r="C35" s="102" t="str">
        <f>SPISAK!C35</f>
        <v>2015</v>
      </c>
      <c r="D35" s="102" t="str">
        <f>SPISAK!D35</f>
        <v>Pavle</v>
      </c>
      <c r="E35" s="102" t="str">
        <f>SPISAK!E35</f>
        <v>Lukačević</v>
      </c>
      <c r="F35" s="102"/>
      <c r="G35" s="8"/>
      <c r="H35" s="8"/>
      <c r="I35" s="8"/>
      <c r="J35" s="8"/>
      <c r="K35" s="7"/>
      <c r="L35" s="96"/>
      <c r="M35" s="103"/>
      <c r="N35" s="103"/>
      <c r="O35" s="102">
        <f>SPISAK!AJ35</f>
        <v>0</v>
      </c>
      <c r="P35" s="109" t="str">
        <f>SPISAK!AK35</f>
        <v>       F</v>
      </c>
    </row>
    <row r="36" spans="1:16" ht="13.5" customHeight="1">
      <c r="A36" s="108">
        <f>SPISAK!A36</f>
        <v>32</v>
      </c>
      <c r="B36" s="102" t="str">
        <f>SPISAK!B36</f>
        <v>15</v>
      </c>
      <c r="C36" s="102" t="str">
        <f>SPISAK!C36</f>
        <v>2015</v>
      </c>
      <c r="D36" s="102" t="str">
        <f>SPISAK!D36</f>
        <v>Darko</v>
      </c>
      <c r="E36" s="102" t="str">
        <f>SPISAK!E36</f>
        <v>Jokić</v>
      </c>
      <c r="F36" s="102"/>
      <c r="G36" s="8"/>
      <c r="H36" s="8"/>
      <c r="I36" s="8"/>
      <c r="J36" s="8"/>
      <c r="K36" s="7"/>
      <c r="L36" s="96"/>
      <c r="M36" s="103"/>
      <c r="N36" s="103"/>
      <c r="O36" s="102">
        <f>SPISAK!AJ36</f>
        <v>11</v>
      </c>
      <c r="P36" s="109" t="str">
        <f>SPISAK!AK36</f>
        <v>       F</v>
      </c>
    </row>
    <row r="37" spans="1:16" ht="13.5" customHeight="1">
      <c r="A37" s="108">
        <f>SPISAK!A37</f>
        <v>33</v>
      </c>
      <c r="B37" s="102" t="str">
        <f>SPISAK!B37</f>
        <v>16</v>
      </c>
      <c r="C37" s="102" t="str">
        <f>SPISAK!C37</f>
        <v>2015</v>
      </c>
      <c r="D37" s="102" t="str">
        <f>SPISAK!D37</f>
        <v>Vuk</v>
      </c>
      <c r="E37" s="102" t="str">
        <f>SPISAK!E37</f>
        <v>Mićunović</v>
      </c>
      <c r="F37" s="102"/>
      <c r="G37" s="8"/>
      <c r="H37" s="8"/>
      <c r="I37" s="8"/>
      <c r="J37" s="8"/>
      <c r="K37" s="7"/>
      <c r="L37" s="96"/>
      <c r="M37" s="103"/>
      <c r="N37" s="103"/>
      <c r="O37" s="102">
        <f>SPISAK!AJ37</f>
        <v>7</v>
      </c>
      <c r="P37" s="109" t="str">
        <f>SPISAK!AK37</f>
        <v>       F</v>
      </c>
    </row>
    <row r="38" spans="1:16" ht="13.5" customHeight="1">
      <c r="A38" s="108">
        <f>SPISAK!A34</f>
        <v>30</v>
      </c>
      <c r="B38" s="102" t="str">
        <f>SPISAK!B34</f>
        <v>9</v>
      </c>
      <c r="C38" s="102" t="str">
        <f>SPISAK!C34</f>
        <v>2015</v>
      </c>
      <c r="D38" s="102" t="str">
        <f>SPISAK!D34</f>
        <v>Stefan</v>
      </c>
      <c r="E38" s="102" t="str">
        <f>SPISAK!E34</f>
        <v>Bajčetić</v>
      </c>
      <c r="F38" s="102"/>
      <c r="G38" s="8"/>
      <c r="H38" s="8"/>
      <c r="I38" s="8"/>
      <c r="J38" s="8"/>
      <c r="K38" s="7"/>
      <c r="L38" s="96"/>
      <c r="M38" s="103"/>
      <c r="N38" s="103"/>
      <c r="O38" s="102">
        <f>SPISAK!AJ34</f>
        <v>32</v>
      </c>
      <c r="P38" s="109" t="str">
        <f>SPISAK!AK34</f>
        <v>       F</v>
      </c>
    </row>
    <row r="39" spans="1:16" ht="13.5" customHeight="1">
      <c r="A39" s="108">
        <f>SPISAK!A35</f>
        <v>31</v>
      </c>
      <c r="B39" s="102" t="str">
        <f>SPISAK!B35</f>
        <v>11</v>
      </c>
      <c r="C39" s="102" t="str">
        <f>SPISAK!C35</f>
        <v>2015</v>
      </c>
      <c r="D39" s="102" t="str">
        <f>SPISAK!D35</f>
        <v>Pavle</v>
      </c>
      <c r="E39" s="102" t="str">
        <f>SPISAK!E35</f>
        <v>Lukačević</v>
      </c>
      <c r="F39" s="102"/>
      <c r="G39" s="8"/>
      <c r="H39" s="8"/>
      <c r="I39" s="8"/>
      <c r="J39" s="8"/>
      <c r="K39" s="7"/>
      <c r="L39" s="96"/>
      <c r="M39" s="103"/>
      <c r="N39" s="103"/>
      <c r="O39" s="102">
        <f>SPISAK!AJ35</f>
        <v>0</v>
      </c>
      <c r="P39" s="109" t="str">
        <f>SPISAK!AK35</f>
        <v>       F</v>
      </c>
    </row>
    <row r="40" spans="1:16" ht="13.5" customHeight="1">
      <c r="A40" s="108">
        <f>SPISAK!A36</f>
        <v>32</v>
      </c>
      <c r="B40" s="102" t="str">
        <f>SPISAK!B36</f>
        <v>15</v>
      </c>
      <c r="C40" s="102" t="str">
        <f>SPISAK!C36</f>
        <v>2015</v>
      </c>
      <c r="D40" s="102" t="str">
        <f>SPISAK!D36</f>
        <v>Darko</v>
      </c>
      <c r="E40" s="102" t="str">
        <f>SPISAK!E36</f>
        <v>Jokić</v>
      </c>
      <c r="F40" s="102"/>
      <c r="G40" s="8"/>
      <c r="H40" s="8"/>
      <c r="I40" s="8"/>
      <c r="J40" s="8"/>
      <c r="K40" s="7"/>
      <c r="L40" s="96"/>
      <c r="M40" s="103"/>
      <c r="N40" s="103"/>
      <c r="O40" s="102">
        <f>SPISAK!AJ36</f>
        <v>11</v>
      </c>
      <c r="P40" s="109" t="str">
        <f>SPISAK!AK36</f>
        <v>       F</v>
      </c>
    </row>
    <row r="41" spans="1:16" ht="13.5" customHeight="1">
      <c r="A41" s="108">
        <f>SPISAK!A37</f>
        <v>33</v>
      </c>
      <c r="B41" s="102" t="str">
        <f>SPISAK!B37</f>
        <v>16</v>
      </c>
      <c r="C41" s="102" t="str">
        <f>SPISAK!C37</f>
        <v>2015</v>
      </c>
      <c r="D41" s="102" t="str">
        <f>SPISAK!D37</f>
        <v>Vuk</v>
      </c>
      <c r="E41" s="102" t="str">
        <f>SPISAK!E37</f>
        <v>Mićunović</v>
      </c>
      <c r="F41" s="102"/>
      <c r="G41" s="8"/>
      <c r="H41" s="8"/>
      <c r="I41" s="8"/>
      <c r="J41" s="8"/>
      <c r="K41" s="7"/>
      <c r="L41" s="96"/>
      <c r="M41" s="103"/>
      <c r="N41" s="103"/>
      <c r="O41" s="102">
        <f>SPISAK!AJ37</f>
        <v>7</v>
      </c>
      <c r="P41" s="109" t="str">
        <f>SPISAK!AK37</f>
        <v>       F</v>
      </c>
    </row>
    <row r="42" spans="1:16" ht="13.5" customHeight="1">
      <c r="A42" s="108">
        <f>SPISAK!A38</f>
        <v>34</v>
      </c>
      <c r="B42" s="102" t="str">
        <f>SPISAK!B38</f>
        <v>17</v>
      </c>
      <c r="C42" s="102" t="str">
        <f>SPISAK!C38</f>
        <v>2015</v>
      </c>
      <c r="D42" s="102" t="str">
        <f>SPISAK!D38</f>
        <v>Besim</v>
      </c>
      <c r="E42" s="102" t="str">
        <f>SPISAK!E38</f>
        <v>Kollari</v>
      </c>
      <c r="F42" s="102"/>
      <c r="G42" s="8"/>
      <c r="H42" s="8"/>
      <c r="I42" s="8"/>
      <c r="J42" s="8"/>
      <c r="K42" s="7"/>
      <c r="L42" s="96"/>
      <c r="M42" s="103"/>
      <c r="N42" s="103"/>
      <c r="O42" s="102">
        <f>SPISAK!AJ38</f>
        <v>6</v>
      </c>
      <c r="P42" s="109" t="str">
        <f>SPISAK!AK38</f>
        <v>       F</v>
      </c>
    </row>
    <row r="43" spans="1:16" ht="13.5" customHeight="1">
      <c r="A43" s="108">
        <f>SPISAK!A40</f>
        <v>36</v>
      </c>
      <c r="B43" s="102" t="str">
        <f>SPISAK!B40</f>
        <v>21</v>
      </c>
      <c r="C43" s="102" t="str">
        <f>SPISAK!C40</f>
        <v>2015</v>
      </c>
      <c r="D43" s="102" t="str">
        <f>SPISAK!D40</f>
        <v>Pavle</v>
      </c>
      <c r="E43" s="102" t="str">
        <f>SPISAK!E40</f>
        <v>Asanović</v>
      </c>
      <c r="F43" s="102"/>
      <c r="G43" s="8"/>
      <c r="H43" s="8"/>
      <c r="I43" s="8"/>
      <c r="J43" s="8"/>
      <c r="K43" s="7"/>
      <c r="L43" s="96"/>
      <c r="M43" s="103"/>
      <c r="N43" s="103"/>
      <c r="O43" s="102">
        <f>SPISAK!AJ40</f>
        <v>61</v>
      </c>
      <c r="P43" s="109" t="str">
        <f>SPISAK!AK40</f>
        <v>D</v>
      </c>
    </row>
    <row r="44" spans="1:16" ht="13.5" customHeight="1">
      <c r="A44" s="108">
        <f>SPISAK!A41</f>
        <v>37</v>
      </c>
      <c r="B44" s="102" t="str">
        <f>SPISAK!B41</f>
        <v>22</v>
      </c>
      <c r="C44" s="102" t="str">
        <f>SPISAK!C41</f>
        <v>2015</v>
      </c>
      <c r="D44" s="102" t="str">
        <f>SPISAK!D41</f>
        <v>Savo</v>
      </c>
      <c r="E44" s="102" t="str">
        <f>SPISAK!E41</f>
        <v>Boljević</v>
      </c>
      <c r="F44" s="102"/>
      <c r="G44" s="8"/>
      <c r="H44" s="8"/>
      <c r="I44" s="8"/>
      <c r="J44" s="8"/>
      <c r="K44" s="7"/>
      <c r="L44" s="96"/>
      <c r="M44" s="103"/>
      <c r="N44" s="103"/>
      <c r="O44" s="102">
        <f>SPISAK!AJ41</f>
        <v>1</v>
      </c>
      <c r="P44" s="109" t="str">
        <f>SPISAK!AK41</f>
        <v>       F</v>
      </c>
    </row>
    <row r="45" spans="1:16" ht="13.5" customHeight="1">
      <c r="A45" s="108">
        <f>SPISAK!A42</f>
        <v>38</v>
      </c>
      <c r="B45" s="102" t="str">
        <f>SPISAK!B42</f>
        <v>23</v>
      </c>
      <c r="C45" s="102" t="str">
        <f>SPISAK!C42</f>
        <v>2015</v>
      </c>
      <c r="D45" s="102" t="str">
        <f>SPISAK!D42</f>
        <v>Nikola</v>
      </c>
      <c r="E45" s="102" t="str">
        <f>SPISAK!E42</f>
        <v>Šoć</v>
      </c>
      <c r="F45" s="102"/>
      <c r="G45" s="8"/>
      <c r="H45" s="8"/>
      <c r="I45" s="8"/>
      <c r="J45" s="8"/>
      <c r="K45" s="7"/>
      <c r="L45" s="96"/>
      <c r="M45" s="103"/>
      <c r="N45" s="103"/>
      <c r="O45" s="102">
        <f>SPISAK!AJ42</f>
        <v>4</v>
      </c>
      <c r="P45" s="109" t="str">
        <f>SPISAK!AK42</f>
        <v>       F</v>
      </c>
    </row>
    <row r="46" spans="1:16" ht="13.5" customHeight="1">
      <c r="A46" s="108">
        <f>SPISAK!A43</f>
        <v>39</v>
      </c>
      <c r="B46" s="102" t="str">
        <f>SPISAK!B43</f>
        <v>25</v>
      </c>
      <c r="C46" s="102" t="str">
        <f>SPISAK!C43</f>
        <v>2015</v>
      </c>
      <c r="D46" s="102" t="str">
        <f>SPISAK!D43</f>
        <v>Andrija</v>
      </c>
      <c r="E46" s="102" t="str">
        <f>SPISAK!E43</f>
        <v>Vukčević</v>
      </c>
      <c r="F46" s="102"/>
      <c r="G46" s="8"/>
      <c r="H46" s="8"/>
      <c r="I46" s="8"/>
      <c r="J46" s="8"/>
      <c r="K46" s="7"/>
      <c r="L46" s="96"/>
      <c r="M46" s="103"/>
      <c r="N46" s="103"/>
      <c r="O46" s="102">
        <f>SPISAK!AJ43</f>
        <v>0</v>
      </c>
      <c r="P46" s="109" t="str">
        <f>SPISAK!AK43</f>
        <v>       F</v>
      </c>
    </row>
    <row r="47" spans="1:16" ht="13.5" customHeight="1">
      <c r="A47" s="108">
        <f>SPISAK!A44</f>
        <v>40</v>
      </c>
      <c r="B47" s="102" t="str">
        <f>SPISAK!B44</f>
        <v>25</v>
      </c>
      <c r="C47" s="102" t="str">
        <f>SPISAK!C44</f>
        <v>2014</v>
      </c>
      <c r="D47" s="102" t="str">
        <f>SPISAK!D44</f>
        <v>Marko</v>
      </c>
      <c r="E47" s="102" t="str">
        <f>SPISAK!E44</f>
        <v>Kuveljić</v>
      </c>
      <c r="F47" s="102"/>
      <c r="G47" s="8"/>
      <c r="H47" s="8"/>
      <c r="I47" s="8"/>
      <c r="J47" s="8"/>
      <c r="K47" s="7"/>
      <c r="L47" s="96"/>
      <c r="M47" s="103"/>
      <c r="N47" s="103"/>
      <c r="O47" s="102">
        <f>SPISAK!AJ44</f>
        <v>0</v>
      </c>
      <c r="P47" s="109" t="str">
        <f>SPISAK!AK44</f>
        <v>       F</v>
      </c>
    </row>
    <row r="48" spans="1:16" ht="13.5" customHeight="1">
      <c r="A48" s="108">
        <f>SPISAK!A45</f>
        <v>41</v>
      </c>
      <c r="B48" s="102" t="str">
        <f>SPISAK!B45</f>
        <v>37</v>
      </c>
      <c r="C48" s="102" t="str">
        <f>SPISAK!C45</f>
        <v>2014</v>
      </c>
      <c r="D48" s="102" t="str">
        <f>SPISAK!D45</f>
        <v>Marko</v>
      </c>
      <c r="E48" s="102" t="str">
        <f>SPISAK!E45</f>
        <v>Vukčević</v>
      </c>
      <c r="F48" s="102"/>
      <c r="G48" s="8"/>
      <c r="H48" s="8"/>
      <c r="I48" s="8"/>
      <c r="J48" s="8"/>
      <c r="K48" s="7"/>
      <c r="L48" s="96"/>
      <c r="M48" s="103"/>
      <c r="N48" s="103"/>
      <c r="O48" s="102">
        <f>SPISAK!AJ45</f>
        <v>15</v>
      </c>
      <c r="P48" s="109" t="str">
        <f>SPISAK!AK45</f>
        <v>       F</v>
      </c>
    </row>
    <row r="49" spans="1:16" ht="13.5" customHeight="1">
      <c r="A49" s="108">
        <f>SPISAK!A46</f>
        <v>42</v>
      </c>
      <c r="B49" s="102" t="str">
        <f>SPISAK!B46</f>
        <v>44</v>
      </c>
      <c r="C49" s="102" t="str">
        <f>SPISAK!C46</f>
        <v>2014</v>
      </c>
      <c r="D49" s="102" t="str">
        <f>SPISAK!D46</f>
        <v>Denis</v>
      </c>
      <c r="E49" s="102" t="str">
        <f>SPISAK!E46</f>
        <v>Sijamić</v>
      </c>
      <c r="F49" s="102"/>
      <c r="G49" s="8"/>
      <c r="H49" s="8"/>
      <c r="I49" s="8"/>
      <c r="J49" s="8"/>
      <c r="K49" s="7"/>
      <c r="L49" s="96"/>
      <c r="M49" s="103"/>
      <c r="N49" s="103"/>
      <c r="O49" s="102">
        <f>SPISAK!AJ46</f>
        <v>0</v>
      </c>
      <c r="P49" s="109" t="str">
        <f>SPISAK!AK46</f>
        <v>       F</v>
      </c>
    </row>
    <row r="50" spans="1:16" ht="13.5" customHeight="1">
      <c r="A50" s="108">
        <f>SPISAK!A47</f>
        <v>43</v>
      </c>
      <c r="B50" s="102" t="str">
        <f>SPISAK!B47</f>
        <v>46</v>
      </c>
      <c r="C50" s="102" t="str">
        <f>SPISAK!C47</f>
        <v>2014</v>
      </c>
      <c r="D50" s="102" t="str">
        <f>SPISAK!D47</f>
        <v>Boban</v>
      </c>
      <c r="E50" s="102" t="str">
        <f>SPISAK!E47</f>
        <v>Caković</v>
      </c>
      <c r="F50" s="102"/>
      <c r="G50" s="8"/>
      <c r="H50" s="8"/>
      <c r="I50" s="8"/>
      <c r="J50" s="8"/>
      <c r="K50" s="7"/>
      <c r="L50" s="96"/>
      <c r="M50" s="103"/>
      <c r="N50" s="103"/>
      <c r="O50" s="102">
        <f>SPISAK!AJ47</f>
        <v>56</v>
      </c>
      <c r="P50" s="109" t="str">
        <f>SPISAK!AK47</f>
        <v>E</v>
      </c>
    </row>
    <row r="51" ht="15.75">
      <c r="L51" t="s">
        <v>91</v>
      </c>
    </row>
    <row r="53" spans="12:15" ht="15.75">
      <c r="L53" s="123"/>
      <c r="M53" s="123"/>
      <c r="N53" s="123"/>
      <c r="O53" s="123"/>
    </row>
  </sheetData>
  <sheetProtection/>
  <mergeCells count="9">
    <mergeCell ref="O1:P1"/>
    <mergeCell ref="F1:L1"/>
    <mergeCell ref="F2:L2"/>
    <mergeCell ref="F3:L3"/>
    <mergeCell ref="O3:P3"/>
    <mergeCell ref="C1:E1"/>
    <mergeCell ref="C2:E2"/>
    <mergeCell ref="O2:P2"/>
    <mergeCell ref="C3:E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E15" sqref="E15"/>
    </sheetView>
  </sheetViews>
  <sheetFormatPr defaultColWidth="9.00390625" defaultRowHeight="15.75"/>
  <cols>
    <col min="3" max="4" width="8.125" style="0" customWidth="1"/>
    <col min="5" max="5" width="4.75390625" style="0" customWidth="1"/>
    <col min="6" max="6" width="3.125" style="0" customWidth="1"/>
    <col min="7" max="7" width="6.125" style="0" customWidth="1"/>
    <col min="8" max="8" width="3.125" style="0" customWidth="1"/>
    <col min="9" max="9" width="4.625" style="0" customWidth="1"/>
    <col min="10" max="10" width="3.375" style="0" customWidth="1"/>
    <col min="11" max="11" width="5.125" style="0" customWidth="1"/>
    <col min="12" max="12" width="2.75390625" style="0" customWidth="1"/>
    <col min="13" max="13" width="5.125" style="0" customWidth="1"/>
    <col min="14" max="14" width="3.75390625" style="0" customWidth="1"/>
    <col min="15" max="15" width="5.00390625" style="0" customWidth="1"/>
    <col min="16" max="16" width="2.625" style="0" customWidth="1"/>
    <col min="17" max="17" width="4.625" style="0" customWidth="1"/>
    <col min="18" max="18" width="7.625" style="0" customWidth="1"/>
    <col min="19" max="19" width="4.375" style="0" customWidth="1"/>
    <col min="20" max="20" width="8.50390625" style="0" customWidth="1"/>
    <col min="21" max="21" width="4.25390625" style="0" customWidth="1"/>
  </cols>
  <sheetData>
    <row r="1" spans="1:21" ht="15.75">
      <c r="A1" s="137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1" ht="15.75">
      <c r="A2" s="140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41"/>
    </row>
    <row r="3" spans="1:21" ht="15.75">
      <c r="A3" s="140" t="s">
        <v>45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41"/>
    </row>
    <row r="4" spans="1:21" ht="15.75">
      <c r="A4" s="140" t="s">
        <v>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41"/>
    </row>
    <row r="5" spans="1:21" ht="15.75">
      <c r="A5" s="140" t="s">
        <v>161</v>
      </c>
      <c r="B5" s="128"/>
      <c r="C5" s="128"/>
      <c r="D5" s="128"/>
      <c r="E5" s="128"/>
      <c r="F5" s="128"/>
      <c r="G5" s="128"/>
      <c r="H5" s="142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41"/>
    </row>
    <row r="6" spans="1:21" ht="15.75">
      <c r="A6" s="140" t="s">
        <v>47</v>
      </c>
      <c r="B6" s="128" t="s">
        <v>48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41"/>
    </row>
    <row r="7" spans="1:21" ht="15.75">
      <c r="A7" s="140" t="s">
        <v>49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41"/>
    </row>
    <row r="8" spans="1:21" ht="15.75">
      <c r="A8" s="140" t="s">
        <v>50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41"/>
    </row>
    <row r="9" spans="1:21" ht="15.75">
      <c r="A9" s="140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 t="s">
        <v>51</v>
      </c>
      <c r="M9" s="128"/>
      <c r="N9" s="128"/>
      <c r="O9" s="128"/>
      <c r="P9" s="128"/>
      <c r="Q9" s="128"/>
      <c r="R9" s="128"/>
      <c r="S9" s="128"/>
      <c r="T9" s="128"/>
      <c r="U9" s="141"/>
    </row>
    <row r="10" spans="1:21" ht="15.75">
      <c r="A10" s="140"/>
      <c r="B10" s="128"/>
      <c r="C10" s="135" t="s">
        <v>52</v>
      </c>
      <c r="D10" s="135" t="s">
        <v>53</v>
      </c>
      <c r="E10" s="135" t="s">
        <v>54</v>
      </c>
      <c r="F10" s="135" t="s">
        <v>55</v>
      </c>
      <c r="G10" s="135" t="s">
        <v>56</v>
      </c>
      <c r="H10" s="135" t="s">
        <v>57</v>
      </c>
      <c r="I10" s="135" t="s">
        <v>56</v>
      </c>
      <c r="J10" s="135" t="s">
        <v>58</v>
      </c>
      <c r="K10" s="135" t="s">
        <v>56</v>
      </c>
      <c r="L10" s="135" t="s">
        <v>59</v>
      </c>
      <c r="M10" s="135" t="s">
        <v>56</v>
      </c>
      <c r="N10" s="135" t="s">
        <v>60</v>
      </c>
      <c r="O10" s="135" t="s">
        <v>56</v>
      </c>
      <c r="P10" s="135" t="s">
        <v>61</v>
      </c>
      <c r="Q10" s="135" t="s">
        <v>56</v>
      </c>
      <c r="R10" s="135" t="s">
        <v>62</v>
      </c>
      <c r="S10" s="135" t="s">
        <v>56</v>
      </c>
      <c r="T10" s="135" t="s">
        <v>63</v>
      </c>
      <c r="U10" s="135" t="s">
        <v>56</v>
      </c>
    </row>
    <row r="11" spans="1:21" ht="15.75">
      <c r="A11" s="140"/>
      <c r="B11" s="128"/>
      <c r="C11" s="135">
        <v>43</v>
      </c>
      <c r="D11" s="135">
        <f>COUNTIF(SPISAK!AJ5:AJ47,"     0")</f>
        <v>19</v>
      </c>
      <c r="E11" s="135">
        <f>C11-D11</f>
        <v>24</v>
      </c>
      <c r="F11" s="135">
        <f>COUNTIF(SPISAK!AK5:AK47,"       F")-D11</f>
        <v>13</v>
      </c>
      <c r="G11" s="136">
        <f>(F11/E11)*100</f>
        <v>54.166666666666664</v>
      </c>
      <c r="H11" s="135">
        <f>COUNTIF(SPISAK!AK5:AM47,"E")</f>
        <v>5</v>
      </c>
      <c r="I11" s="136">
        <f>(H11/E11)*100</f>
        <v>20.833333333333336</v>
      </c>
      <c r="J11" s="135">
        <f>COUNTIF(SPISAK!AK5:AK47,"D")</f>
        <v>3</v>
      </c>
      <c r="K11" s="136">
        <f>(J11/E11)*100</f>
        <v>12.5</v>
      </c>
      <c r="L11" s="135">
        <f>COUNTIF(SPISAK!AK5:AK47,"c")</f>
        <v>0</v>
      </c>
      <c r="M11" s="136">
        <f>(L11/E11)*100</f>
        <v>0</v>
      </c>
      <c r="N11" s="135">
        <f>COUNTIF(SPISAK!AK5:AK47,"b")</f>
        <v>0</v>
      </c>
      <c r="O11" s="136">
        <f>(N11/E11)*100</f>
        <v>0</v>
      </c>
      <c r="P11" s="135">
        <f>COUNTIF(SPISAK!AK5:AK47,"a")</f>
        <v>3</v>
      </c>
      <c r="Q11" s="136">
        <f>(P11/E11)*100</f>
        <v>12.5</v>
      </c>
      <c r="R11" s="135">
        <f>H11+J11+L11+N11+P11</f>
        <v>11</v>
      </c>
      <c r="S11" s="136">
        <f>(R11/E11)*100</f>
        <v>45.83333333333333</v>
      </c>
      <c r="T11" s="135">
        <f>E11-R11</f>
        <v>13</v>
      </c>
      <c r="U11" s="136">
        <f>(T11/E11)*100</f>
        <v>54.166666666666664</v>
      </c>
    </row>
    <row r="12" spans="1:21" ht="15.75">
      <c r="A12" s="140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1"/>
    </row>
    <row r="13" spans="1:21" ht="15.75">
      <c r="A13" s="14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 Jovanovic</dc:creator>
  <cp:keywords/>
  <dc:description/>
  <cp:lastModifiedBy>Cula</cp:lastModifiedBy>
  <cp:lastPrinted>2017-06-28T22:10:17Z</cp:lastPrinted>
  <dcterms:created xsi:type="dcterms:W3CDTF">1996-11-27T16:23:35Z</dcterms:created>
  <dcterms:modified xsi:type="dcterms:W3CDTF">2017-06-28T22:35:45Z</dcterms:modified>
  <cp:category/>
  <cp:version/>
  <cp:contentType/>
  <cp:contentStatus/>
</cp:coreProperties>
</file>